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bookViews>
    <workbookView firstSheet="1" activeTab="1"/>
  </bookViews>
  <sheets>
    <sheet name="Consumption Guide" sheetId="1" r:id="rId1" state="hidden"/>
    <sheet name=" SHED 1 &amp; 2" sheetId="2" r:id="rId2"/>
    <sheet name="SHED  3 &amp; 4 " sheetId="3" r:id="rId3"/>
    <sheet name="SHED  5 &amp; 6" sheetId="4" r:id="rId4"/>
    <sheet name="SHED 7 &amp; 8" sheetId="5" r:id="rId5"/>
    <sheet name="SHED 9 &amp; 10" sheetId="6" r:id="rId6"/>
    <sheet name="SHED 11 &amp; 12" sheetId="7" r:id="rId7"/>
    <sheet name="WEEKLY STOCK TAKE" sheetId="8" r:id="rId8"/>
    <sheet name="end of batch" sheetId="9" r:id="rId9"/>
  </sheet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6">
    <numFmt numFmtId="56" formatCode="&quot;上午/下午 &quot;hh&quot;時&quot;mm&quot;分&quot;ss&quot;秒 &quot;"/>
    <numFmt numFmtId="164" formatCode="0.000"/>
    <numFmt numFmtId="165" formatCode="D/M/YYYY"/>
    <numFmt numFmtId="166" formatCode="0.0000"/>
    <numFmt numFmtId="167" formatCode="[$-F800]dddd\,\ mmmm\ dd\,\ yyyy"/>
    <numFmt numFmtId="168" formatCode="dd/mm/yy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 applyNumberFormat="1"/>
    <xf numFmtId="1" fontId="0" fillId="0" borderId="0" xfId="0" applyNumberFormat="1"/>
    <xf numFmtId="2" fontId="0" fillId="0" borderId="0" xfId="0" applyNumberFormat="1"/>
    <xf numFmtId="16" fontId="0" fillId="0" borderId="0" xfId="0" applyNumberFormat="1"/>
    <xf numFmtId="165" fontId="0" fillId="0" borderId="0" xfId="0" applyNumberFormat="1"/>
    <xf numFmtId="164" fontId="0" fillId="0" borderId="0" xfId="0" applyNumberFormat="1"/>
    <xf numFmtId="167" fontId="0" fillId="0" borderId="0" xfId="0" applyNumberFormat="1"/>
    <xf numFmtId="168" fontId="0" fillId="0" borderId="0" xfId="0" applyNumberFormat="1"/>
    <xf numFmtId="3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theme" Target="theme/theme1.xml"/><Relationship Id="rId11" Type="http://schemas.openxmlformats.org/officeDocument/2006/relationships/styles" Target="styles.xml"/><Relationship Id="rId12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>
  <dimension ref="A1:AB1000"/>
  <sheetViews>
    <sheetView workbookViewId="0" rightToLeft="0"/>
  </sheetViews>
  <cols>
    <col min="1" max="1" customWidth="1" width="11.25"/>
    <col min="2" max="2" customWidth="1" width="11.25"/>
    <col min="3" max="3" customWidth="1" width="11.25"/>
    <col min="4" max="4" customWidth="1" width="11.25"/>
    <col min="5" max="5" customWidth="1" width="12.63"/>
    <col min="6" max="6" customWidth="1" width="12.63"/>
    <col min="7" max="7" customWidth="1" width="12.63"/>
    <col min="8" max="8" customWidth="1" width="14.75"/>
    <col min="9" max="9" customWidth="1" width="14.75"/>
    <col min="10" max="10" customWidth="1" width="14.75"/>
    <col min="11" max="11" customWidth="1" width="14.75"/>
    <col min="12" max="12" customWidth="1" width="14.75"/>
    <col min="13" max="13" customWidth="1" width="14.75"/>
    <col min="14" max="14" customWidth="1" width="14.75"/>
    <col min="15" max="15" customWidth="1" width="14.75"/>
    <col min="16" max="16" customWidth="1" width="15.38"/>
    <col min="17" max="17" customWidth="1" width="14.75"/>
    <col min="18" max="18" customWidth="1" width="14.75"/>
    <col min="19" max="19" customWidth="1" width="14.75"/>
    <col min="20" max="20" customWidth="1" width="14.75"/>
    <col min="21" max="21" customWidth="1" width="14.75"/>
    <col min="22" max="22" customWidth="1" width="14.75"/>
    <col min="23" max="23" customWidth="1" width="14.75"/>
    <col min="24" max="24" customWidth="1" width="14.75"/>
    <col min="25" max="25" customWidth="1" width="14.75"/>
    <col min="26" max="26" customWidth="1" width="14.75"/>
    <col min="27" max="27" customWidth="1" width="14.75"/>
    <col min="28" max="28" customWidth="1" width="14.75"/>
  </cols>
  <sheetData>
    <row r="1"/>
    <row r="2">
      <c r="A2" s="1" t="str">
        <v xml:space="preserve">    AGE</v>
      </c>
      <c r="B2" s="1" t="str">
        <v xml:space="preserve"> STAND</v>
      </c>
      <c r="C2" s="1" t="str">
        <v xml:space="preserve"> STAND</v>
      </c>
      <c r="D2" s="1" t="str">
        <v xml:space="preserve">       STANDARD FEED CONSUMPTION</v>
      </c>
    </row>
    <row r="3">
      <c r="A3" s="1" t="str">
        <v xml:space="preserve">   DAYS</v>
      </c>
      <c r="B3" s="1" t="str">
        <v xml:space="preserve"> COCKS</v>
      </c>
      <c r="C3" s="1" t="str">
        <v xml:space="preserve"> PULLS</v>
      </c>
      <c r="D3" s="1" t="str">
        <v>MIXED SEX 4% MORT.</v>
      </c>
      <c r="F3" s="1" t="str">
        <v xml:space="preserve">    WINTER</v>
      </c>
      <c r="G3" t="str">
        <v xml:space="preserve">COBB </v>
      </c>
    </row>
    <row r="4">
      <c r="D4" s="1" t="str">
        <v>F.C.R.</v>
      </c>
      <c r="E4" s="1" t="str">
        <v>F.C.R.</v>
      </c>
      <c r="F4" s="1" t="str">
        <v xml:space="preserve">     MIX</v>
      </c>
      <c r="G4">
        <v>500</v>
      </c>
    </row>
    <row r="5">
      <c r="D5" s="2">
        <f>SUM(D8:D50)/1800/0.96</f>
        <v>2.025307158</v>
      </c>
      <c r="E5" s="2">
        <f>SUM(E8:E50)/1800/0.96</f>
        <v>2.085648148</v>
      </c>
      <c r="G5" t="str">
        <v>grams</v>
      </c>
    </row>
    <row r="6"/>
    <row r="7"/>
    <row r="8" ht="12.75" customHeight="1">
      <c r="A8" s="1">
        <v>1</v>
      </c>
      <c r="B8" s="1">
        <v>23</v>
      </c>
      <c r="C8" s="1">
        <v>21</v>
      </c>
      <c r="D8" s="1">
        <f>(E8*2.02/2.08)</f>
        <v>21.36538462</v>
      </c>
      <c r="E8" s="1">
        <v>22</v>
      </c>
      <c r="F8" s="1">
        <v>17</v>
      </c>
      <c r="G8">
        <v>22</v>
      </c>
    </row>
    <row r="9" ht="12.75" customHeight="1">
      <c r="A9" s="1">
        <v>2</v>
      </c>
      <c r="B9" s="1">
        <v>25</v>
      </c>
      <c r="C9" s="1">
        <v>24</v>
      </c>
      <c r="D9" s="1">
        <v>23</v>
      </c>
      <c r="E9" s="1">
        <v>24</v>
      </c>
      <c r="F9" s="1">
        <v>21</v>
      </c>
      <c r="G9">
        <v>24</v>
      </c>
    </row>
    <row r="10" ht="12.75" customHeight="1">
      <c r="A10" s="1">
        <v>3</v>
      </c>
      <c r="B10" s="1">
        <v>27</v>
      </c>
      <c r="C10" s="1">
        <v>26</v>
      </c>
      <c r="D10" s="1">
        <f>(E10*2.02/2.08)</f>
        <v>26.22115385</v>
      </c>
      <c r="E10" s="1">
        <v>27</v>
      </c>
      <c r="F10" s="1">
        <v>26</v>
      </c>
      <c r="G10">
        <v>26</v>
      </c>
    </row>
    <row r="11" ht="12.75" customHeight="1">
      <c r="A11" s="1">
        <v>4</v>
      </c>
      <c r="B11" s="1">
        <v>30</v>
      </c>
      <c r="C11" s="1">
        <v>29</v>
      </c>
      <c r="D11" s="1">
        <f>(E11*2.02/2.08)</f>
        <v>28.16346154</v>
      </c>
      <c r="E11" s="1">
        <v>29</v>
      </c>
      <c r="F11" s="1">
        <v>29</v>
      </c>
      <c r="G11">
        <v>28</v>
      </c>
    </row>
    <row r="12" ht="12.75" customHeight="1">
      <c r="A12" s="1">
        <v>5</v>
      </c>
      <c r="B12" s="1">
        <v>32</v>
      </c>
      <c r="C12" s="1">
        <v>31</v>
      </c>
      <c r="D12" s="1">
        <f>(E12*2.02/2.08)</f>
        <v>30.10576923</v>
      </c>
      <c r="E12" s="1">
        <v>31</v>
      </c>
      <c r="F12" s="1">
        <v>32</v>
      </c>
      <c r="G12">
        <v>30</v>
      </c>
    </row>
    <row r="13" ht="12.75" customHeight="1">
      <c r="A13" s="1">
        <v>6</v>
      </c>
      <c r="B13" s="1">
        <v>34</v>
      </c>
      <c r="C13" s="1">
        <v>33</v>
      </c>
      <c r="D13" s="1">
        <f>(E13*2.02/2.08)</f>
        <v>32.04807692</v>
      </c>
      <c r="E13" s="1">
        <v>33</v>
      </c>
      <c r="F13" s="1">
        <v>35</v>
      </c>
      <c r="G13">
        <v>32</v>
      </c>
    </row>
    <row r="14" ht="12.75" customHeight="1">
      <c r="A14" s="1">
        <v>7</v>
      </c>
      <c r="B14" s="1">
        <v>36</v>
      </c>
      <c r="C14" s="1">
        <v>35</v>
      </c>
      <c r="D14" s="1">
        <f>(E14*2.02/2.08)</f>
        <v>33.99038462</v>
      </c>
      <c r="E14" s="1">
        <v>35</v>
      </c>
      <c r="F14" s="1">
        <v>38</v>
      </c>
      <c r="G14">
        <v>34</v>
      </c>
      <c r="H14">
        <f>SUM(G8:G14)/7</f>
        <v>28</v>
      </c>
    </row>
    <row r="15" ht="12.75" customHeight="1">
      <c r="A15" s="1">
        <v>8</v>
      </c>
      <c r="B15" s="1">
        <v>38</v>
      </c>
      <c r="C15" s="1">
        <v>36</v>
      </c>
      <c r="D15" s="1">
        <f>(E15*2.02/2.08)</f>
        <v>35.93269231</v>
      </c>
      <c r="E15" s="1">
        <v>37</v>
      </c>
      <c r="F15" s="1">
        <v>41</v>
      </c>
      <c r="G15">
        <v>36</v>
      </c>
    </row>
    <row r="16" ht="12.75" customHeight="1">
      <c r="A16" s="1">
        <v>9</v>
      </c>
      <c r="B16" s="1">
        <v>40</v>
      </c>
      <c r="C16" s="1">
        <v>39</v>
      </c>
      <c r="D16" s="1">
        <f>(E16*2.02/2.08)</f>
        <v>37.875</v>
      </c>
      <c r="E16" s="1">
        <v>39</v>
      </c>
      <c r="F16" s="1">
        <v>44</v>
      </c>
      <c r="G16">
        <v>40</v>
      </c>
    </row>
    <row r="17" ht="12.75" customHeight="1">
      <c r="A17" s="1">
        <v>10</v>
      </c>
      <c r="B17" s="1">
        <v>43</v>
      </c>
      <c r="C17" s="1">
        <v>41</v>
      </c>
      <c r="D17" s="1">
        <f>(E17*2.02/2.08)</f>
        <v>40.78846154</v>
      </c>
      <c r="E17" s="1">
        <v>42</v>
      </c>
      <c r="F17" s="1">
        <v>47</v>
      </c>
      <c r="G17">
        <v>45</v>
      </c>
    </row>
    <row r="18" ht="12.75" customHeight="1">
      <c r="A18" s="1">
        <v>11</v>
      </c>
      <c r="B18" s="1">
        <v>45</v>
      </c>
      <c r="C18" s="1">
        <v>43</v>
      </c>
      <c r="D18" s="1">
        <f>(E18*2.02/2.08)</f>
        <v>42.73076923</v>
      </c>
      <c r="E18" s="1">
        <v>44</v>
      </c>
      <c r="F18" s="1">
        <v>51</v>
      </c>
      <c r="G18">
        <v>50</v>
      </c>
    </row>
    <row r="19" ht="12.75" customHeight="1">
      <c r="A19" s="1">
        <v>12</v>
      </c>
      <c r="B19" s="1">
        <v>48</v>
      </c>
      <c r="C19" s="1">
        <v>46</v>
      </c>
      <c r="D19" s="1">
        <f>(E19*2.02/2.08)</f>
        <v>45.64423077</v>
      </c>
      <c r="E19" s="1">
        <v>47</v>
      </c>
      <c r="F19" s="1">
        <v>55</v>
      </c>
      <c r="G19">
        <v>55</v>
      </c>
    </row>
    <row r="20" ht="12.75" customHeight="1">
      <c r="A20" s="1">
        <v>13</v>
      </c>
      <c r="B20" s="1">
        <v>50</v>
      </c>
      <c r="C20" s="1">
        <v>48</v>
      </c>
      <c r="D20" s="1">
        <f>(E20*2.02/2.08)</f>
        <v>47.58653846</v>
      </c>
      <c r="E20" s="1">
        <v>49</v>
      </c>
      <c r="F20" s="1">
        <v>59</v>
      </c>
      <c r="G20">
        <v>60</v>
      </c>
    </row>
    <row r="21" ht="12.75" customHeight="1">
      <c r="A21" s="1">
        <v>14</v>
      </c>
      <c r="B21" s="1">
        <v>54</v>
      </c>
      <c r="C21" s="1">
        <v>52</v>
      </c>
      <c r="D21" s="1">
        <f>(E21*2.02/2.08)</f>
        <v>51.47115385</v>
      </c>
      <c r="E21" s="1">
        <v>53</v>
      </c>
      <c r="F21" s="1">
        <v>63</v>
      </c>
      <c r="G21">
        <v>65</v>
      </c>
      <c r="H21" s="1">
        <f>SUM(G15:G21)/7</f>
        <v>50.14285714</v>
      </c>
    </row>
    <row r="22" ht="12.75" customHeight="1">
      <c r="A22" s="1">
        <v>15</v>
      </c>
      <c r="B22" s="1">
        <v>57</v>
      </c>
      <c r="C22" s="1">
        <v>55</v>
      </c>
      <c r="D22" s="1">
        <f>(E22*2.02/2.08)</f>
        <v>54.38461538</v>
      </c>
      <c r="E22" s="1">
        <v>56</v>
      </c>
      <c r="F22" s="1">
        <v>66</v>
      </c>
      <c r="G22">
        <v>74</v>
      </c>
    </row>
    <row r="23" ht="12.75" customHeight="1">
      <c r="A23" s="1">
        <v>16</v>
      </c>
      <c r="B23" s="1">
        <v>61</v>
      </c>
      <c r="C23" s="1">
        <v>58</v>
      </c>
      <c r="D23" s="1">
        <f>(E23*2.02/2.08)</f>
        <v>57.29807692</v>
      </c>
      <c r="E23" s="1">
        <v>59</v>
      </c>
      <c r="F23" s="1">
        <v>70</v>
      </c>
      <c r="G23">
        <v>75</v>
      </c>
    </row>
    <row r="24" ht="12.75" customHeight="1">
      <c r="A24" s="1">
        <v>17</v>
      </c>
      <c r="B24" s="1">
        <v>66</v>
      </c>
      <c r="C24" s="1">
        <v>62</v>
      </c>
      <c r="D24" s="1">
        <f>(E24*2.02/2.08)</f>
        <v>62.15384615</v>
      </c>
      <c r="E24" s="1">
        <v>64</v>
      </c>
      <c r="F24" s="1">
        <v>73</v>
      </c>
      <c r="G24">
        <v>80</v>
      </c>
    </row>
    <row r="25" ht="12.75" customHeight="1">
      <c r="A25" s="1">
        <v>18</v>
      </c>
      <c r="B25" s="1">
        <v>69</v>
      </c>
      <c r="C25" s="1">
        <v>66</v>
      </c>
      <c r="D25" s="1">
        <f>(E25*2.02/2.08)</f>
        <v>66.03846154</v>
      </c>
      <c r="E25" s="1">
        <v>68</v>
      </c>
      <c r="F25" s="1">
        <v>77</v>
      </c>
      <c r="G25">
        <v>87</v>
      </c>
    </row>
    <row r="26" ht="12.75" customHeight="1">
      <c r="A26" s="1">
        <v>19</v>
      </c>
      <c r="B26" s="1">
        <v>75</v>
      </c>
      <c r="C26" s="1">
        <v>72</v>
      </c>
      <c r="D26" s="1">
        <f>(E26*2.02/2.08)</f>
        <v>70.89423077</v>
      </c>
      <c r="E26" s="1">
        <v>73</v>
      </c>
      <c r="F26" s="1">
        <v>81</v>
      </c>
      <c r="G26">
        <v>93</v>
      </c>
    </row>
    <row r="27" ht="12.75" customHeight="1">
      <c r="A27" s="1">
        <v>20</v>
      </c>
      <c r="B27" s="1">
        <v>79</v>
      </c>
      <c r="C27" s="1">
        <v>77</v>
      </c>
      <c r="D27" s="1">
        <f>(E27*2.02/2.08)</f>
        <v>75.75</v>
      </c>
      <c r="E27" s="1">
        <v>78</v>
      </c>
      <c r="F27" s="1">
        <v>85</v>
      </c>
      <c r="G27">
        <v>97</v>
      </c>
    </row>
    <row r="28" ht="12.75" customHeight="1">
      <c r="A28" s="1">
        <v>21</v>
      </c>
      <c r="B28" s="1">
        <v>84</v>
      </c>
      <c r="C28" s="1">
        <v>80</v>
      </c>
      <c r="D28" s="1">
        <f>(E28*2.02/2.08)</f>
        <v>79.63461538</v>
      </c>
      <c r="E28" s="1">
        <v>82</v>
      </c>
      <c r="F28" s="1">
        <v>89</v>
      </c>
      <c r="G28">
        <v>103</v>
      </c>
      <c r="H28">
        <f>SUM(G22:G28)/7</f>
        <v>87</v>
      </c>
    </row>
    <row r="29" ht="12.75" customHeight="1">
      <c r="A29" s="1">
        <v>22</v>
      </c>
      <c r="B29" s="1">
        <v>90</v>
      </c>
      <c r="C29" s="1">
        <v>85</v>
      </c>
      <c r="D29" s="1">
        <f>(E29*2.02/2.08)</f>
        <v>84.49038462</v>
      </c>
      <c r="E29" s="1">
        <v>87</v>
      </c>
      <c r="F29" s="1">
        <v>93</v>
      </c>
      <c r="G29">
        <v>107</v>
      </c>
    </row>
    <row r="30" ht="12.75" customHeight="1">
      <c r="A30" s="1">
        <v>23</v>
      </c>
      <c r="B30" s="1">
        <v>94</v>
      </c>
      <c r="C30" s="1">
        <v>90</v>
      </c>
      <c r="D30" s="1">
        <f>(E30*2.02/2.08)</f>
        <v>89.34615385</v>
      </c>
      <c r="E30" s="1">
        <v>92</v>
      </c>
      <c r="F30" s="1">
        <v>97</v>
      </c>
      <c r="G30">
        <v>113</v>
      </c>
    </row>
    <row r="31" ht="12.75" customHeight="1">
      <c r="A31" s="1">
        <v>24</v>
      </c>
      <c r="B31" s="1">
        <v>98</v>
      </c>
      <c r="C31" s="1">
        <v>94</v>
      </c>
      <c r="D31" s="1">
        <f>(E31*2.02/2.08)</f>
        <v>93.23076923</v>
      </c>
      <c r="E31" s="1">
        <v>96</v>
      </c>
      <c r="F31" s="1">
        <v>101</v>
      </c>
      <c r="G31">
        <v>118</v>
      </c>
    </row>
    <row r="32" ht="12.75" customHeight="1">
      <c r="A32" s="1">
        <v>25</v>
      </c>
      <c r="B32" s="1">
        <v>101</v>
      </c>
      <c r="C32" s="1">
        <v>98</v>
      </c>
      <c r="D32" s="1">
        <f>(E32*2.02/2.08)</f>
        <v>97.11538462</v>
      </c>
      <c r="E32" s="1">
        <v>100</v>
      </c>
      <c r="F32" s="1">
        <v>105</v>
      </c>
      <c r="G32">
        <v>122</v>
      </c>
    </row>
    <row r="33" ht="12.75" customHeight="1">
      <c r="A33" s="1">
        <v>26</v>
      </c>
      <c r="B33" s="1">
        <v>106</v>
      </c>
      <c r="C33" s="1">
        <v>100</v>
      </c>
      <c r="D33" s="1">
        <f>(E33*2.02/2.08)</f>
        <v>100.0288462</v>
      </c>
      <c r="E33" s="1">
        <v>103</v>
      </c>
      <c r="F33" s="1">
        <v>109</v>
      </c>
      <c r="G33">
        <v>128</v>
      </c>
    </row>
    <row r="34" ht="12.75" customHeight="1">
      <c r="A34" s="1">
        <v>27</v>
      </c>
      <c r="B34" s="1">
        <v>109</v>
      </c>
      <c r="C34" s="1">
        <v>103</v>
      </c>
      <c r="D34" s="1">
        <f>(E34*2.02/2.08)</f>
        <v>102.9423077</v>
      </c>
      <c r="E34" s="1">
        <v>106</v>
      </c>
      <c r="F34" s="1">
        <v>113</v>
      </c>
      <c r="G34">
        <v>134</v>
      </c>
    </row>
    <row r="35" ht="12.75" customHeight="1">
      <c r="A35" s="1">
        <v>28</v>
      </c>
      <c r="B35" s="1">
        <v>113</v>
      </c>
      <c r="C35" s="1">
        <v>105</v>
      </c>
      <c r="D35" s="1">
        <f>(E35*2.02/2.08)</f>
        <v>105.8557692</v>
      </c>
      <c r="E35" s="1">
        <v>109</v>
      </c>
      <c r="F35" s="1">
        <v>116</v>
      </c>
      <c r="G35">
        <v>139</v>
      </c>
      <c r="H35" s="1">
        <f>SUM(G29:G35)/7</f>
        <v>123</v>
      </c>
    </row>
    <row r="36" ht="12.75" customHeight="1">
      <c r="A36" s="1">
        <v>29</v>
      </c>
      <c r="B36" s="1">
        <v>117</v>
      </c>
      <c r="C36" s="1">
        <v>109</v>
      </c>
      <c r="D36" s="1">
        <f>(E36*2.02/2.08)</f>
        <v>109.7403846</v>
      </c>
      <c r="E36" s="1">
        <v>113</v>
      </c>
      <c r="F36" s="1">
        <v>119</v>
      </c>
      <c r="G36">
        <v>140</v>
      </c>
    </row>
    <row r="37" ht="12.75" customHeight="1">
      <c r="A37" s="1">
        <v>30</v>
      </c>
      <c r="B37" s="1">
        <v>119</v>
      </c>
      <c r="C37" s="1">
        <v>111</v>
      </c>
      <c r="D37" s="1">
        <f>(E37*2.02/2.08)</f>
        <v>111.6826923</v>
      </c>
      <c r="E37" s="1">
        <v>115</v>
      </c>
      <c r="F37" s="1">
        <v>123</v>
      </c>
      <c r="G37">
        <v>142</v>
      </c>
    </row>
    <row r="38" ht="12.75" customHeight="1">
      <c r="A38" s="1">
        <v>31</v>
      </c>
      <c r="B38" s="1">
        <v>122</v>
      </c>
      <c r="C38" s="1">
        <v>112</v>
      </c>
      <c r="D38" s="1">
        <f>(E38*2.02/2.08)</f>
        <v>113.625</v>
      </c>
      <c r="E38" s="1">
        <v>117</v>
      </c>
      <c r="F38" s="1">
        <v>126</v>
      </c>
      <c r="G38">
        <v>149</v>
      </c>
    </row>
    <row r="39" ht="12.75" customHeight="1">
      <c r="A39" s="1">
        <v>32</v>
      </c>
      <c r="B39" s="1">
        <v>123</v>
      </c>
      <c r="C39" s="1">
        <v>116</v>
      </c>
      <c r="D39" s="1">
        <f>(E39*2.02/2.08)</f>
        <v>115.5673077</v>
      </c>
      <c r="E39" s="1">
        <v>119</v>
      </c>
      <c r="F39" s="1">
        <v>130</v>
      </c>
      <c r="G39">
        <v>153</v>
      </c>
    </row>
    <row r="40" ht="12.75" customHeight="1">
      <c r="A40" s="1">
        <v>33</v>
      </c>
      <c r="B40" s="1">
        <v>127</v>
      </c>
      <c r="C40" s="1">
        <v>118</v>
      </c>
      <c r="D40" s="1">
        <f>(E40*2.02/2.08)</f>
        <v>118.4807692</v>
      </c>
      <c r="E40" s="1">
        <v>122</v>
      </c>
      <c r="F40" s="1">
        <v>134</v>
      </c>
      <c r="G40">
        <v>158</v>
      </c>
    </row>
    <row r="41" ht="12.75" customHeight="1">
      <c r="A41" s="1">
        <v>34</v>
      </c>
      <c r="B41" s="1">
        <v>129</v>
      </c>
      <c r="C41" s="1">
        <v>120</v>
      </c>
      <c r="D41" s="1">
        <f>(E41*2.02/2.08)</f>
        <v>120.4230769</v>
      </c>
      <c r="E41" s="1">
        <v>124</v>
      </c>
      <c r="F41" s="1">
        <v>137</v>
      </c>
      <c r="G41">
        <v>163</v>
      </c>
    </row>
    <row r="42" ht="12.75" customHeight="1">
      <c r="A42" s="1">
        <v>35</v>
      </c>
      <c r="B42" s="1">
        <v>131</v>
      </c>
      <c r="C42" s="1">
        <v>122</v>
      </c>
      <c r="D42" s="1">
        <f>(E42*2.02/2.08)</f>
        <v>123.3365385</v>
      </c>
      <c r="E42" s="1">
        <v>127</v>
      </c>
      <c r="F42" s="1">
        <v>140</v>
      </c>
      <c r="G42">
        <v>165</v>
      </c>
      <c r="H42" s="1">
        <f>SUM(G36:G42)/7</f>
        <v>152.8571429</v>
      </c>
    </row>
    <row r="43" ht="12.75" customHeight="1">
      <c r="A43" s="1">
        <v>36</v>
      </c>
      <c r="B43" s="1">
        <v>133</v>
      </c>
      <c r="C43" s="1">
        <v>124</v>
      </c>
      <c r="D43" s="1">
        <f>(E43*2.02/2.08)</f>
        <v>124.3076923</v>
      </c>
      <c r="E43" s="1">
        <v>128</v>
      </c>
      <c r="F43" s="1">
        <v>143</v>
      </c>
      <c r="G43">
        <v>168</v>
      </c>
    </row>
    <row r="44" ht="12.75" customHeight="1">
      <c r="A44" s="1">
        <v>37</v>
      </c>
      <c r="B44" s="1">
        <v>135</v>
      </c>
      <c r="C44" s="1">
        <v>127</v>
      </c>
      <c r="D44" s="1">
        <f>(E44*2.02/2.08)</f>
        <v>127.2211538</v>
      </c>
      <c r="E44" s="1">
        <v>131</v>
      </c>
      <c r="F44" s="1">
        <v>146</v>
      </c>
      <c r="G44">
        <v>171</v>
      </c>
    </row>
    <row r="45" ht="12.75" customHeight="1">
      <c r="A45" s="1">
        <v>38</v>
      </c>
      <c r="B45" s="1">
        <v>138</v>
      </c>
      <c r="C45" s="1">
        <v>130</v>
      </c>
      <c r="D45" s="1">
        <f>(E45*2.02/2.08)</f>
        <v>130.1346154</v>
      </c>
      <c r="E45" s="1">
        <v>134</v>
      </c>
      <c r="F45" s="1">
        <v>149</v>
      </c>
      <c r="G45">
        <v>174</v>
      </c>
    </row>
    <row r="46" ht="12.75" customHeight="1">
      <c r="A46" s="1">
        <v>39</v>
      </c>
      <c r="B46" s="1">
        <v>139</v>
      </c>
      <c r="C46" s="1">
        <v>131</v>
      </c>
      <c r="D46" s="1">
        <f>(E46*2.02/2.08)</f>
        <v>131.1057692</v>
      </c>
      <c r="E46" s="1">
        <v>135</v>
      </c>
      <c r="F46" s="1">
        <v>152</v>
      </c>
      <c r="G46">
        <v>176</v>
      </c>
    </row>
    <row r="47" ht="12.75" customHeight="1">
      <c r="A47" s="1">
        <v>40</v>
      </c>
      <c r="B47" s="1">
        <v>141</v>
      </c>
      <c r="C47" s="1">
        <v>133</v>
      </c>
      <c r="D47" s="1">
        <f>(E47*2.02/2.08)</f>
        <v>133.0480769</v>
      </c>
      <c r="E47" s="1">
        <v>137</v>
      </c>
      <c r="F47" s="1">
        <v>154</v>
      </c>
      <c r="G47">
        <v>178</v>
      </c>
    </row>
    <row r="48" ht="12.75" customHeight="1">
      <c r="A48" s="1">
        <v>41</v>
      </c>
      <c r="B48" s="1">
        <v>142</v>
      </c>
      <c r="C48" s="1">
        <v>134</v>
      </c>
      <c r="D48" s="1">
        <f>(E48*2.02/2.08)</f>
        <v>134.0192308</v>
      </c>
      <c r="E48" s="1">
        <v>138</v>
      </c>
      <c r="F48" s="1">
        <v>157</v>
      </c>
      <c r="G48">
        <v>180</v>
      </c>
    </row>
    <row r="49" ht="12.75" customHeight="1">
      <c r="A49" s="1">
        <v>42</v>
      </c>
      <c r="B49" s="1">
        <v>144</v>
      </c>
      <c r="C49" s="1">
        <v>135</v>
      </c>
      <c r="D49" s="1">
        <f>(E49*2.02/2.08)</f>
        <v>134.9903846</v>
      </c>
      <c r="E49" s="1">
        <v>139</v>
      </c>
      <c r="F49" s="1">
        <v>160</v>
      </c>
      <c r="G49">
        <v>181</v>
      </c>
      <c r="H49" s="1">
        <f>SUM(G43:G49)/7</f>
        <v>175.4285714</v>
      </c>
    </row>
    <row r="50" ht="12.75" customHeight="1">
      <c r="A50" s="1">
        <v>43</v>
      </c>
      <c r="B50" s="1">
        <v>145</v>
      </c>
      <c r="C50" s="1">
        <v>136</v>
      </c>
      <c r="D50" s="1">
        <f>(E50*2.02/2.08)</f>
        <v>135.9615385</v>
      </c>
      <c r="E50" s="1">
        <v>140</v>
      </c>
      <c r="F50" s="1">
        <v>163</v>
      </c>
      <c r="G50">
        <v>188</v>
      </c>
    </row>
    <row r="51" ht="12.75" customHeight="1">
      <c r="A51" s="1">
        <v>44</v>
      </c>
      <c r="B51" s="1">
        <v>146</v>
      </c>
      <c r="C51" s="1">
        <v>138</v>
      </c>
      <c r="D51" s="1">
        <f>(E51*2.02/2.08)</f>
        <v>136.9326923</v>
      </c>
      <c r="E51" s="1">
        <v>141</v>
      </c>
      <c r="F51" s="1">
        <v>165</v>
      </c>
      <c r="G51">
        <v>190</v>
      </c>
    </row>
    <row r="52" ht="12.75" customHeight="1">
      <c r="A52" s="1">
        <v>45</v>
      </c>
      <c r="B52" s="1">
        <v>149</v>
      </c>
      <c r="C52" s="1">
        <v>139</v>
      </c>
      <c r="D52" s="1">
        <f>(E52*2.02/2.08)</f>
        <v>137.9038462</v>
      </c>
      <c r="E52" s="1">
        <v>142</v>
      </c>
      <c r="F52" s="1">
        <v>169</v>
      </c>
      <c r="G52">
        <v>192</v>
      </c>
    </row>
    <row r="53" ht="12.75" customHeight="1">
      <c r="A53" s="1">
        <v>46</v>
      </c>
      <c r="B53" s="1">
        <v>150</v>
      </c>
      <c r="C53" s="1">
        <v>140</v>
      </c>
      <c r="D53" s="1">
        <f>(E53*2.02/2.08)</f>
        <v>139.8461538</v>
      </c>
      <c r="E53" s="1">
        <v>144</v>
      </c>
      <c r="F53" s="1">
        <v>172</v>
      </c>
      <c r="G53">
        <v>193</v>
      </c>
    </row>
    <row r="54" ht="12.75" customHeight="1">
      <c r="A54" s="1">
        <v>47</v>
      </c>
      <c r="B54" s="1">
        <v>151</v>
      </c>
      <c r="C54" s="1">
        <v>141</v>
      </c>
      <c r="D54" s="1">
        <f>(E54*2.02/2.08)</f>
        <v>140.8173077</v>
      </c>
      <c r="E54" s="1">
        <v>145</v>
      </c>
      <c r="F54" s="1">
        <v>174</v>
      </c>
      <c r="G54">
        <v>194</v>
      </c>
    </row>
    <row r="55" ht="12.75" customHeight="1">
      <c r="A55" s="1">
        <v>48</v>
      </c>
      <c r="B55" s="1">
        <v>153</v>
      </c>
      <c r="C55" s="1">
        <v>142</v>
      </c>
      <c r="D55" s="1">
        <f>(E55*2.02/2.08)</f>
        <v>141.7884615</v>
      </c>
      <c r="E55" s="1">
        <v>146</v>
      </c>
      <c r="F55" s="1">
        <v>177</v>
      </c>
      <c r="G55">
        <v>195</v>
      </c>
    </row>
    <row r="56" ht="12.75" customHeight="1">
      <c r="A56" s="1">
        <v>49</v>
      </c>
      <c r="B56" s="1">
        <v>155</v>
      </c>
      <c r="C56" s="1">
        <v>143</v>
      </c>
      <c r="D56" s="1">
        <f>(E56*2.02/2.08)</f>
        <v>143.7307692</v>
      </c>
      <c r="E56" s="1">
        <v>148</v>
      </c>
      <c r="F56" s="1">
        <v>179</v>
      </c>
      <c r="G56">
        <v>196</v>
      </c>
      <c r="H56" s="1">
        <f>SUM(G49:G55)/7</f>
        <v>190.4285714</v>
      </c>
    </row>
    <row r="57" ht="12.75" customHeight="1">
      <c r="A57" s="1">
        <v>50</v>
      </c>
      <c r="B57" s="1">
        <v>157</v>
      </c>
      <c r="C57" s="1">
        <v>144</v>
      </c>
      <c r="D57" s="1">
        <f>(E57*2.02/2.08)</f>
        <v>145.6730769</v>
      </c>
      <c r="E57" s="1">
        <v>150</v>
      </c>
      <c r="F57" s="1">
        <v>182</v>
      </c>
      <c r="G57">
        <v>197</v>
      </c>
    </row>
    <row r="58" ht="12.75" customHeight="1">
      <c r="A58" s="1">
        <v>51</v>
      </c>
      <c r="B58" s="1">
        <v>159</v>
      </c>
      <c r="C58" s="1">
        <v>145</v>
      </c>
      <c r="D58" s="1">
        <f>(E58*2.02/2.08)</f>
        <v>147.6153846</v>
      </c>
      <c r="E58" s="1">
        <v>152</v>
      </c>
      <c r="F58" s="1">
        <v>185</v>
      </c>
      <c r="G58">
        <v>197</v>
      </c>
    </row>
    <row r="59" ht="12.75" customHeight="1">
      <c r="A59" s="1">
        <v>52</v>
      </c>
      <c r="B59" s="1">
        <f>(B57+2)</f>
        <v>159</v>
      </c>
      <c r="C59" s="1">
        <f>(C57+2)</f>
        <v>146</v>
      </c>
      <c r="D59" s="1">
        <f>(E59*2.02/2.08)</f>
        <v>149.5576923</v>
      </c>
      <c r="E59" s="1">
        <v>154</v>
      </c>
      <c r="F59" s="1">
        <v>188</v>
      </c>
      <c r="G59">
        <v>197</v>
      </c>
    </row>
    <row r="60" ht="12.75" customHeight="1">
      <c r="A60">
        <v>53</v>
      </c>
      <c r="B60" s="1">
        <f>(B58+2)</f>
        <v>161</v>
      </c>
      <c r="C60" s="1">
        <f>(C58+2)</f>
        <v>147</v>
      </c>
      <c r="D60" s="1">
        <f>(E60*2.02/2.08)</f>
        <v>151.5</v>
      </c>
      <c r="E60">
        <v>156</v>
      </c>
      <c r="F60" s="1">
        <v>193</v>
      </c>
      <c r="G60">
        <v>198</v>
      </c>
    </row>
    <row r="61" ht="12.75" customHeight="1">
      <c r="A61">
        <v>54</v>
      </c>
      <c r="B61" s="1">
        <f>(B59+2)</f>
        <v>161</v>
      </c>
      <c r="C61" s="1">
        <f>(C59+2)</f>
        <v>148</v>
      </c>
      <c r="D61" s="1">
        <f>(E61*2.02/2.08)</f>
        <v>153.4423077</v>
      </c>
      <c r="E61">
        <v>158</v>
      </c>
      <c r="F61" s="1">
        <v>195</v>
      </c>
      <c r="G61">
        <v>197</v>
      </c>
    </row>
    <row r="62" ht="12.75" customHeight="1">
      <c r="A62">
        <v>55</v>
      </c>
      <c r="B62" s="1">
        <f>(B60+2)</f>
        <v>163</v>
      </c>
      <c r="C62" s="1">
        <f>(C60+2)</f>
        <v>149</v>
      </c>
      <c r="D62" s="1">
        <f>(E62*2.02/2.08)</f>
        <v>155.3846154</v>
      </c>
      <c r="E62">
        <v>160</v>
      </c>
      <c r="F62" s="1">
        <v>199</v>
      </c>
      <c r="G62">
        <v>198</v>
      </c>
    </row>
    <row r="63" ht="12.75" customHeight="1">
      <c r="A63">
        <v>56</v>
      </c>
      <c r="B63" s="1">
        <f>(B61+2)</f>
        <v>163</v>
      </c>
      <c r="C63" s="1">
        <f>(C61+2)</f>
        <v>150</v>
      </c>
      <c r="D63" s="1">
        <f>(E63*2.02/2.08)</f>
        <v>157.3269231</v>
      </c>
      <c r="E63">
        <v>162</v>
      </c>
      <c r="F63" s="1">
        <v>202</v>
      </c>
      <c r="G63">
        <v>197</v>
      </c>
      <c r="H63" s="1">
        <f>SUM(G56:G62)/7</f>
        <v>197.1428571</v>
      </c>
    </row>
    <row r="64" ht="12.75" customHeight="1">
      <c r="A64">
        <v>57</v>
      </c>
      <c r="B64" s="1">
        <f>(B62+2)</f>
        <v>165</v>
      </c>
      <c r="C64" s="1">
        <f>(C62+2)</f>
        <v>151</v>
      </c>
      <c r="D64" s="1">
        <f>(E64*2.02/2.08)</f>
        <v>159.2692308</v>
      </c>
      <c r="E64">
        <v>164</v>
      </c>
      <c r="F64" s="1">
        <v>205</v>
      </c>
      <c r="G64">
        <v>195</v>
      </c>
    </row>
    <row r="65" ht="12.75" customHeight="1">
      <c r="A65">
        <v>58</v>
      </c>
      <c r="B65" s="1">
        <f>(B63+2)</f>
        <v>165</v>
      </c>
      <c r="C65" s="1">
        <f>(C63+2)</f>
        <v>152</v>
      </c>
      <c r="D65" s="1">
        <f>(E65*2.02/2.08)</f>
        <v>161.2115385</v>
      </c>
      <c r="E65">
        <v>166</v>
      </c>
      <c r="F65" s="1">
        <v>208</v>
      </c>
      <c r="G65">
        <v>195</v>
      </c>
    </row>
    <row r="66" ht="12.75" customHeight="1">
      <c r="A66">
        <v>59</v>
      </c>
      <c r="B66" s="1">
        <f>(B64+2)</f>
        <v>167</v>
      </c>
      <c r="C66" s="1">
        <f>(C64+2)</f>
        <v>153</v>
      </c>
      <c r="D66" s="1">
        <f>(E66*2.02/2.08)</f>
        <v>163.1538462</v>
      </c>
      <c r="E66">
        <v>168</v>
      </c>
      <c r="F66" s="1">
        <v>211</v>
      </c>
      <c r="G66">
        <v>195</v>
      </c>
    </row>
    <row r="67" ht="12.75" customHeight="1">
      <c r="A67">
        <v>60</v>
      </c>
      <c r="B67" s="1">
        <f>(B65+2)</f>
        <v>167</v>
      </c>
      <c r="C67" s="1">
        <f>(C65+2)</f>
        <v>154</v>
      </c>
      <c r="D67" s="1">
        <f>(E67*2.02/2.08)</f>
        <v>165.0961538</v>
      </c>
      <c r="E67">
        <v>170</v>
      </c>
      <c r="F67" s="1">
        <v>218</v>
      </c>
      <c r="G67">
        <v>195</v>
      </c>
    </row>
    <row r="68" ht="12.75" customHeight="1">
      <c r="A68">
        <v>61</v>
      </c>
      <c r="B68" s="1">
        <f>(B66+2)</f>
        <v>169</v>
      </c>
      <c r="C68" s="1">
        <f>(C66+2)</f>
        <v>155</v>
      </c>
      <c r="D68" s="1">
        <f>(E68*2.02/2.08)</f>
        <v>167.0384615</v>
      </c>
      <c r="E68">
        <f>(E67+2)</f>
        <v>172</v>
      </c>
      <c r="F68" s="1">
        <v>221</v>
      </c>
      <c r="G68">
        <v>195</v>
      </c>
    </row>
    <row r="69" ht="12.75" customHeight="1">
      <c r="A69">
        <v>62</v>
      </c>
      <c r="B69" s="1">
        <f>(B67+2)</f>
        <v>169</v>
      </c>
      <c r="C69" s="1">
        <f>(C67+2)</f>
        <v>156</v>
      </c>
      <c r="D69" s="1">
        <f>(E69*2.02/2.08)</f>
        <v>168.9807692</v>
      </c>
      <c r="E69">
        <f>(E68+2)</f>
        <v>174</v>
      </c>
      <c r="F69" s="1">
        <v>234</v>
      </c>
      <c r="G69">
        <v>195</v>
      </c>
    </row>
    <row r="70" ht="12.75" customHeight="1">
      <c r="A70">
        <v>63</v>
      </c>
      <c r="B70" s="1">
        <f>(B68+2)</f>
        <v>171</v>
      </c>
      <c r="C70" s="1">
        <f>(C68+2)</f>
        <v>157</v>
      </c>
      <c r="D70" s="1">
        <f>(E70*2.02/2.08)</f>
        <v>170.9230769</v>
      </c>
      <c r="E70">
        <f>(E69+2)</f>
        <v>176</v>
      </c>
      <c r="F70" s="1">
        <v>234</v>
      </c>
      <c r="G70">
        <v>195</v>
      </c>
    </row>
    <row r="71" ht="12.75" customHeight="1">
      <c r="A71">
        <v>64</v>
      </c>
      <c r="B71" s="1">
        <f>(B69+2)</f>
        <v>171</v>
      </c>
      <c r="C71" s="1">
        <f>(C69+2)</f>
        <v>158</v>
      </c>
      <c r="D71" s="1">
        <f>(E71*2.02/2.08)</f>
        <v>172.8653846</v>
      </c>
      <c r="E71">
        <f>(E70+2)</f>
        <v>178</v>
      </c>
      <c r="F71" s="1">
        <v>234</v>
      </c>
      <c r="G71">
        <v>195</v>
      </c>
    </row>
    <row r="72" ht="12.75" customHeight="1">
      <c r="A72">
        <v>65</v>
      </c>
      <c r="B72" s="1">
        <f>(B70+2)</f>
        <v>173</v>
      </c>
      <c r="C72" s="1">
        <f>(C70+2)</f>
        <v>159</v>
      </c>
      <c r="D72" s="1">
        <f>(E72*2.02/2.08)</f>
        <v>174.8076923</v>
      </c>
      <c r="E72">
        <f>(E71+2)</f>
        <v>180</v>
      </c>
      <c r="F72" s="1">
        <v>234</v>
      </c>
      <c r="G72">
        <v>195</v>
      </c>
    </row>
    <row r="73" ht="12.75" customHeight="1">
      <c r="A73">
        <v>66</v>
      </c>
      <c r="B73" s="1">
        <f>(B71+2)</f>
        <v>173</v>
      </c>
      <c r="C73" s="1">
        <f>(C71+2)</f>
        <v>160</v>
      </c>
      <c r="D73" s="1">
        <f>(E73*2.02/2.08)</f>
        <v>176.75</v>
      </c>
      <c r="E73">
        <f>(E72+2)</f>
        <v>182</v>
      </c>
      <c r="F73" s="1">
        <v>234</v>
      </c>
      <c r="G73">
        <v>195</v>
      </c>
    </row>
    <row r="74" ht="12.75" customHeight="1">
      <c r="A74">
        <v>67</v>
      </c>
      <c r="B74" s="1">
        <f>(B72+2)</f>
        <v>175</v>
      </c>
      <c r="C74" s="1">
        <f>(C72+2)</f>
        <v>161</v>
      </c>
      <c r="D74" s="1">
        <f>(E74*2.02/2.08)</f>
        <v>178.6923077</v>
      </c>
      <c r="E74">
        <f>(E73+2)</f>
        <v>184</v>
      </c>
      <c r="F74" s="1">
        <v>234</v>
      </c>
      <c r="G74">
        <v>195</v>
      </c>
    </row>
    <row r="75" ht="12.75" customHeight="1">
      <c r="A75">
        <v>68</v>
      </c>
      <c r="B75" s="1">
        <f>(B73+2)</f>
        <v>175</v>
      </c>
      <c r="C75" s="1">
        <f>(C73+2)</f>
        <v>162</v>
      </c>
      <c r="D75" s="1">
        <f>(E75*2.02/2.08)</f>
        <v>180.6346154</v>
      </c>
      <c r="E75">
        <f>(E74+2)</f>
        <v>186</v>
      </c>
      <c r="F75" s="1">
        <v>234</v>
      </c>
      <c r="G75">
        <v>195</v>
      </c>
    </row>
    <row r="76" ht="12.75" customHeight="1">
      <c r="A76">
        <v>69</v>
      </c>
      <c r="B76" s="1">
        <f>(B74+2)</f>
        <v>177</v>
      </c>
      <c r="C76" s="1">
        <f>(C74+2)</f>
        <v>163</v>
      </c>
      <c r="D76" s="1">
        <f>(E76*2.02/2.08)</f>
        <v>182.5769231</v>
      </c>
      <c r="E76">
        <f>(E75+2)</f>
        <v>188</v>
      </c>
      <c r="F76" s="1">
        <v>234</v>
      </c>
      <c r="G76">
        <v>195</v>
      </c>
    </row>
    <row r="77" ht="12.75" customHeight="1">
      <c r="A77">
        <v>70</v>
      </c>
      <c r="B77" s="1">
        <f>(B75+2)</f>
        <v>177</v>
      </c>
      <c r="C77" s="1">
        <f>(C75+2)</f>
        <v>164</v>
      </c>
      <c r="D77" s="1">
        <f>(E77*2.02/2.08)</f>
        <v>184.5192308</v>
      </c>
      <c r="E77">
        <f>(E76+2)</f>
        <v>190</v>
      </c>
      <c r="F77" s="1">
        <v>234</v>
      </c>
      <c r="G77">
        <v>195</v>
      </c>
    </row>
    <row r="78" ht="12.75" customHeight="1"/>
    <row r="79" ht="12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5" right="0.75" top="1" bottom="1" header="0" footer="0"/>
  <ignoredErrors>
    <ignoredError numberStoredAsText="1" sqref="A1:AB1000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AN1000"/>
  <sheetViews>
    <sheetView workbookViewId="0" rightToLeft="0"/>
  </sheetViews>
  <cols>
    <col min="1" max="1" customWidth="1" width="5.63"/>
    <col min="2" max="2" customWidth="1" width="16.63"/>
    <col min="3" max="3" customWidth="1" width="38.38"/>
    <col min="4" max="4" customWidth="1" width="14.63"/>
    <col min="5" max="5" customWidth="1" width="17.75"/>
    <col min="6" max="6" customWidth="1" width="10.13"/>
    <col min="7" max="7" customWidth="1" width="14.63"/>
    <col min="8" max="8" customWidth="1" width="14.63"/>
    <col min="9" max="9" customWidth="1" width="14.25"/>
    <col min="10" max="10" customWidth="1" width="12.38"/>
    <col min="11" max="11" customWidth="1" width="11.63"/>
    <col min="12" max="12" customWidth="1" width="12.13"/>
    <col min="13" max="13" customWidth="1" width="11.38"/>
    <col min="14" max="14" customWidth="1" width="16"/>
    <col min="15" max="15" customWidth="1" width="11"/>
    <col min="16" max="16" customWidth="1" width="8.38"/>
    <col min="17" max="17" customWidth="1" width="16.38"/>
    <col min="18" max="18" customWidth="1" width="21.38"/>
    <col min="19" max="19" customWidth="1" width="15.38"/>
    <col min="20" max="20" customWidth="1" width="12.75"/>
    <col min="21" max="21" customWidth="1" width="15.38"/>
    <col min="22" max="22" customWidth="1" width="12.63"/>
    <col min="23" max="23" customWidth="1" width="11.63"/>
    <col min="24" max="24" customWidth="1" width="14.75"/>
    <col min="25" max="25" customWidth="1" width="14.75"/>
    <col min="26" max="26" customWidth="1" width="14.75"/>
    <col min="27" max="27" customWidth="1" width="14.75"/>
    <col min="28" max="28" customWidth="1" width="14.75"/>
    <col min="29" max="29" customWidth="1" width="14.75"/>
    <col min="30" max="30" customWidth="1" width="14.75"/>
    <col min="31" max="31" customWidth="1" width="14.75"/>
    <col min="32" max="32" customWidth="1" width="14.75"/>
    <col min="33" max="33" customWidth="1" width="14.75"/>
    <col min="34" max="34" customWidth="1" width="14.75"/>
    <col min="35" max="35" customWidth="1" width="14.75"/>
    <col min="36" max="36" customWidth="1" width="14.75"/>
    <col min="37" max="37" customWidth="1" width="14.75"/>
    <col min="38" max="38" customWidth="1" width="14.75"/>
    <col min="39" max="39" customWidth="1" width="14.75"/>
    <col min="40" max="40" customWidth="1" width="14.75"/>
  </cols>
  <sheetData>
    <row r="1" ht="23.25" customHeight="1">
      <c r="A1" t="str">
        <v>GROWER  :</v>
      </c>
      <c r="C1" t="str">
        <v>DOUBLE B</v>
      </c>
      <c r="E1" t="str">
        <v>SHED</v>
      </c>
      <c r="G1" s="3" t="str">
        <v>1 &amp; 2</v>
      </c>
    </row>
    <row r="2" ht="21" customHeight="1">
      <c r="A2" t="str">
        <v>NO. OF BIRDS</v>
      </c>
      <c r="C2" s="3">
        <f>C4+C5+C6</f>
        <v>80800</v>
      </c>
      <c r="G2" t="str">
        <v xml:space="preserve">STR ALL.          </v>
      </c>
      <c r="H2" s="1">
        <f>(C2*0.325)</f>
        <v>26260</v>
      </c>
      <c r="I2" t="str">
        <v>KG.</v>
      </c>
    </row>
    <row r="3" ht="21.75" customHeight="1">
      <c r="A3" t="str">
        <v xml:space="preserve">PLACEMENT </v>
      </c>
      <c r="C3" s="4">
        <v>46101</v>
      </c>
      <c r="G3" t="str">
        <v>GWR ALL.</v>
      </c>
      <c r="H3" s="3">
        <f>(C2*1.15)</f>
        <v>92920</v>
      </c>
      <c r="I3" t="str">
        <v>KG.</v>
      </c>
      <c r="N3" t="str">
        <v>SHED 1</v>
      </c>
    </row>
    <row r="4" ht="19.5" customHeight="1">
      <c r="B4" t="str">
        <v>SHED 1</v>
      </c>
      <c r="C4">
        <v>40500</v>
      </c>
      <c r="G4" t="str">
        <v>FIN ALL.</v>
      </c>
      <c r="H4" s="3">
        <f>(C2*1.7)</f>
        <v>137360</v>
      </c>
      <c r="I4" t="str">
        <v>KG.</v>
      </c>
      <c r="J4" s="1" t="str">
        <v>WDW ALL C 10</v>
      </c>
      <c r="N4" t="str">
        <v>SHED 2</v>
      </c>
    </row>
    <row r="5" ht="18.75" customHeight="1">
      <c r="B5" t="str">
        <v>SHED 2</v>
      </c>
      <c r="C5">
        <v>40300</v>
      </c>
      <c r="G5" t="str">
        <v>WDW ALL.</v>
      </c>
      <c r="H5" s="3">
        <f>C2*1.5</f>
        <v>121200</v>
      </c>
      <c r="I5" t="str">
        <v>KG.</v>
      </c>
    </row>
    <row r="6" ht="37.5" customHeight="1">
      <c r="R6" s="1" t="str">
        <v>OVERALL</v>
      </c>
      <c r="S6" t="str">
        <v>% WGHT</v>
      </c>
      <c r="U6" t="str">
        <v>% WGHT</v>
      </c>
    </row>
    <row r="7" ht="23.25" customHeight="1">
      <c r="D7" t="str">
        <v>TOTAL</v>
      </c>
      <c r="Q7" t="str">
        <v>FEED</v>
      </c>
      <c r="R7" s="1" t="str">
        <v>FEED</v>
      </c>
      <c r="S7" t="str">
        <v>MIXED</v>
      </c>
      <c r="U7" s="1" t="str">
        <v>MIXED</v>
      </c>
    </row>
    <row r="8" ht="23.25" customHeight="1">
      <c r="A8" t="str">
        <v>AGE</v>
      </c>
      <c r="B8" t="str">
        <v>DAY</v>
      </c>
      <c r="C8" t="str">
        <v>DATE</v>
      </c>
      <c r="D8" t="str">
        <v>FEED</v>
      </c>
      <c r="E8" t="str">
        <v xml:space="preserve">FEED </v>
      </c>
      <c r="G8" t="str">
        <v>FEED</v>
      </c>
      <c r="H8" t="str">
        <v>FEED</v>
      </c>
      <c r="I8" t="str">
        <v>FEED</v>
      </c>
      <c r="J8" t="str">
        <v>SILO</v>
      </c>
      <c r="K8" t="str">
        <v>SILOST</v>
      </c>
      <c r="L8" t="str">
        <v>SILO</v>
      </c>
      <c r="M8" t="str">
        <v>SILO</v>
      </c>
      <c r="N8" t="str">
        <v>CATCH</v>
      </c>
      <c r="O8" t="str">
        <v>BIRDS</v>
      </c>
      <c r="P8" s="1" t="str">
        <v>SHED</v>
      </c>
      <c r="Q8" s="1" t="str">
        <v>DIFF</v>
      </c>
      <c r="R8" s="1" t="str">
        <v>DISCREPANCY</v>
      </c>
      <c r="S8" t="str">
        <v>SHED 1</v>
      </c>
      <c r="T8" s="5" t="str">
        <v>Weight(Kg)</v>
      </c>
      <c r="U8" s="1" t="str">
        <v>SHED 2</v>
      </c>
      <c r="V8" s="5" t="str">
        <v>Weight(Kg)</v>
      </c>
    </row>
    <row r="9" ht="21" customHeight="1">
      <c r="C9" s="4">
        <v>43297</v>
      </c>
      <c r="D9" t="str">
        <v>DEL.</v>
      </c>
      <c r="E9" t="str">
        <v>ORDERED</v>
      </c>
      <c r="F9" t="str">
        <v>SILO</v>
      </c>
      <c r="G9" t="str">
        <v>ALLOC.</v>
      </c>
      <c r="H9" t="str">
        <v>USAGE</v>
      </c>
      <c r="I9" t="str">
        <v>ON HAND</v>
      </c>
      <c r="J9" t="str">
        <v>TOTAL</v>
      </c>
      <c r="K9" t="str">
        <v>A</v>
      </c>
      <c r="L9" t="str">
        <v>B</v>
      </c>
      <c r="M9" t="str">
        <v>C</v>
      </c>
      <c r="N9" s="1" t="str">
        <v>MORTS</v>
      </c>
      <c r="O9" s="1" t="str">
        <v>LEFT</v>
      </c>
      <c r="P9" s="1" t="str">
        <v>#</v>
      </c>
      <c r="W9" t="str">
        <v>AGE</v>
      </c>
    </row>
    <row r="10" hidden="1" ht="15" customHeight="1"/>
    <row r="11" ht="23.25" customHeight="1"/>
    <row r="12" ht="23.25" customHeight="1">
      <c r="G12" s="1">
        <f>H2</f>
        <v>26260</v>
      </c>
      <c r="H12">
        <v>0</v>
      </c>
      <c r="I12" s="1">
        <f>IF((J12&gt;0),(J12-H12+E12),(I11-H12+E12))</f>
        <v>0</v>
      </c>
      <c r="J12">
        <f>(K12+M12+L12)</f>
        <v>0</v>
      </c>
    </row>
    <row r="13" ht="23.25" customHeight="1">
      <c r="A13">
        <v>1</v>
      </c>
      <c r="B13" s="6">
        <f>C3</f>
        <v>46101</v>
      </c>
      <c r="D13">
        <f>E13</f>
        <v>24000</v>
      </c>
      <c r="E13">
        <v>24000</v>
      </c>
      <c r="F13" t="str">
        <v>a</v>
      </c>
      <c r="G13" s="1">
        <f>G12-E13</f>
        <v>2260</v>
      </c>
      <c r="H13" s="1">
        <f>('Consumption Guide'!G8*O13)/1000</f>
        <v>1777.6</v>
      </c>
      <c r="I13" s="1">
        <f>IF((J13&gt;0),(J13-H13+E13),(I12-H13+E13))</f>
        <v>22222.4</v>
      </c>
      <c r="J13">
        <f>(K13+M13+L13)</f>
        <v>0</v>
      </c>
      <c r="O13" s="1">
        <f>SUM(C2-N13)</f>
        <v>80800</v>
      </c>
    </row>
    <row r="14" ht="23.25" customHeight="1">
      <c r="A14">
        <f>A13+1</f>
        <v>2</v>
      </c>
      <c r="B14" s="6">
        <f>B13+1</f>
        <v>46102</v>
      </c>
      <c r="D14">
        <f>D13+E14</f>
        <v>24000</v>
      </c>
      <c r="G14" s="1">
        <f>G13-E14</f>
        <v>2260</v>
      </c>
      <c r="H14" s="1">
        <f>('Consumption Guide'!G9*O14)/1000</f>
        <v>1939.2</v>
      </c>
      <c r="I14" s="1">
        <f>IF((J14&gt;0),(J14-H14+E14),(I13-H14+E14))</f>
        <v>20283.2</v>
      </c>
      <c r="J14">
        <f>(K14+M14+L14)</f>
        <v>0</v>
      </c>
      <c r="O14" s="1">
        <f>SUM(O13-N14)</f>
        <v>80800</v>
      </c>
      <c r="R14" s="1">
        <f>Q14+R13</f>
        <v>0</v>
      </c>
    </row>
    <row r="15" ht="23.25" customHeight="1">
      <c r="A15">
        <f>A14+1</f>
        <v>3</v>
      </c>
      <c r="B15" s="6">
        <f>B14+1</f>
        <v>46103</v>
      </c>
      <c r="D15">
        <f>D14+E15</f>
        <v>24000</v>
      </c>
      <c r="G15" s="1">
        <f>G14-E15</f>
        <v>2260</v>
      </c>
      <c r="H15" s="1">
        <f>('Consumption Guide'!G10*O15)/1000</f>
        <v>2100.8</v>
      </c>
      <c r="I15" s="1">
        <f>IF((J15&gt;0),(J15-H15+E15),(I14-H15+E15))</f>
        <v>18182.4</v>
      </c>
      <c r="J15">
        <f>(K15+M15+L15)</f>
        <v>0</v>
      </c>
      <c r="O15" s="1">
        <f>SUM(O14-N15)</f>
        <v>80800</v>
      </c>
      <c r="R15" s="1">
        <f>Q15+R14</f>
        <v>0</v>
      </c>
    </row>
    <row r="16" ht="23.25" customHeight="1">
      <c r="A16">
        <f>A15+1</f>
        <v>4</v>
      </c>
      <c r="B16" s="6">
        <f>B15+1</f>
        <v>46104</v>
      </c>
      <c r="D16">
        <f>D15+E16</f>
        <v>24000</v>
      </c>
      <c r="G16" s="1">
        <f>G15-E16</f>
        <v>2260</v>
      </c>
      <c r="H16" s="1">
        <f>('Consumption Guide'!G11*O16)/1000</f>
        <v>2262.4</v>
      </c>
      <c r="I16" s="1">
        <f>IF((J16&gt;0),(J16-H16+E16),(I15-H16+E16))</f>
        <v>15920</v>
      </c>
      <c r="J16">
        <f>(K16+M16+L16)</f>
        <v>0</v>
      </c>
      <c r="O16" s="1">
        <f>SUM(O15-N16)</f>
        <v>80800</v>
      </c>
      <c r="R16" s="1">
        <f>Q16+R15</f>
        <v>0</v>
      </c>
    </row>
    <row r="17" ht="23.25" customHeight="1">
      <c r="A17">
        <f>A16+1</f>
        <v>5</v>
      </c>
      <c r="B17" s="6">
        <f>B16+1</f>
        <v>46105</v>
      </c>
      <c r="D17">
        <f>D16+E17</f>
        <v>24000</v>
      </c>
      <c r="G17" s="1">
        <f>G16-E17</f>
        <v>2260</v>
      </c>
      <c r="H17" s="1">
        <f>('Consumption Guide'!G12*O17)/1000</f>
        <v>2424</v>
      </c>
      <c r="I17" s="1">
        <f>IF((J17&gt;0),(J17-H17+E17),(I16-H17+E17))</f>
        <v>13496</v>
      </c>
      <c r="J17">
        <f>(K17+M17+L17)</f>
        <v>0</v>
      </c>
      <c r="O17" s="1">
        <f>SUM(O16-N17)</f>
        <v>80800</v>
      </c>
      <c r="R17" s="1">
        <f>Q17+R16</f>
        <v>0</v>
      </c>
    </row>
    <row r="18" ht="23.25" customHeight="1">
      <c r="A18">
        <f>A17+1</f>
        <v>6</v>
      </c>
      <c r="B18" s="6">
        <f>B17+1</f>
        <v>46106</v>
      </c>
      <c r="D18">
        <f>D17+E18</f>
        <v>24000</v>
      </c>
      <c r="G18" s="1">
        <f>G17-E18</f>
        <v>2260</v>
      </c>
      <c r="H18" s="1">
        <f>('Consumption Guide'!G13*O18)/1000</f>
        <v>2585.6</v>
      </c>
      <c r="I18" s="1">
        <f>IF((J18&gt;0),(J18-H18+E18),(I17-H18+E18))</f>
        <v>43414.4</v>
      </c>
      <c r="J18">
        <f>(K18+M18+L18)</f>
        <v>46000</v>
      </c>
      <c r="K18">
        <v>18000</v>
      </c>
      <c r="L18">
        <v>22000</v>
      </c>
      <c r="M18">
        <v>6000</v>
      </c>
      <c r="O18" s="1">
        <f>SUM(O17-N18)</f>
        <v>80800</v>
      </c>
      <c r="R18" s="1">
        <f>Q18+R17</f>
        <v>0</v>
      </c>
    </row>
    <row r="19" ht="23.25" customHeight="1">
      <c r="A19">
        <f>A18+1</f>
        <v>7</v>
      </c>
      <c r="B19" s="6">
        <f>B18+1</f>
        <v>46107</v>
      </c>
      <c r="D19">
        <f>D18+E19</f>
        <v>40000</v>
      </c>
      <c r="E19">
        <v>16000</v>
      </c>
      <c r="G19" s="1">
        <f>G18-E19</f>
        <v>-13740</v>
      </c>
      <c r="H19" s="1">
        <f>('Consumption Guide'!G14*O19)/1000</f>
        <v>2747.2</v>
      </c>
      <c r="I19" s="1">
        <f>IF((J19&gt;0),(J19-H19+E19),(I18-H19+E19))</f>
        <v>59252.8</v>
      </c>
      <c r="J19">
        <f>(K19+M19+L19)</f>
        <v>46000</v>
      </c>
      <c r="K19">
        <v>18000</v>
      </c>
      <c r="L19">
        <v>22000</v>
      </c>
      <c r="M19">
        <v>6000</v>
      </c>
      <c r="O19" s="1">
        <f>SUM(O18-N19)</f>
        <v>80800</v>
      </c>
      <c r="R19" s="1">
        <f>Q19+R18</f>
        <v>0</v>
      </c>
    </row>
    <row r="20" ht="23.25" customHeight="1">
      <c r="A20">
        <v>8</v>
      </c>
      <c r="B20" s="6">
        <f>B19+1</f>
        <v>46108</v>
      </c>
      <c r="D20">
        <f>D19+E20</f>
        <v>40000</v>
      </c>
      <c r="G20" s="1">
        <f>G19-E20</f>
        <v>-13740</v>
      </c>
      <c r="H20" s="1">
        <f>('Consumption Guide'!G15*O20)/1000</f>
        <v>2908.8</v>
      </c>
      <c r="I20" s="1">
        <f>IF((J20&gt;0),(J20-H20+E20),(I19-H20+E20))</f>
        <v>49091.2</v>
      </c>
      <c r="J20">
        <f>(K20+M20+L20)</f>
        <v>52000</v>
      </c>
      <c r="K20">
        <v>16000</v>
      </c>
      <c r="L20">
        <v>20000</v>
      </c>
      <c r="M20">
        <v>16000</v>
      </c>
      <c r="O20" s="1">
        <f>SUM(O19-N20)</f>
        <v>80800</v>
      </c>
      <c r="R20" s="1">
        <f>Q20+R19</f>
        <v>0</v>
      </c>
    </row>
    <row r="21" ht="23.25" customHeight="1">
      <c r="A21">
        <f>A20+1</f>
        <v>9</v>
      </c>
      <c r="B21" s="6">
        <f>B20+1</f>
        <v>46109</v>
      </c>
      <c r="D21">
        <f>D20+E21</f>
        <v>40000</v>
      </c>
      <c r="G21" s="1">
        <f>G20-E21</f>
        <v>-13740</v>
      </c>
      <c r="H21" s="1">
        <f>('Consumption Guide'!G16*O21)/1000</f>
        <v>3232</v>
      </c>
      <c r="I21" s="1">
        <f>IF((J21&gt;0),(J21-H21+E21),(I20-H21+E21))</f>
        <v>45859.2</v>
      </c>
      <c r="J21">
        <f>(K21+M21+L21)</f>
        <v>0</v>
      </c>
      <c r="O21" s="1">
        <f>SUM(O20-N21)</f>
        <v>80800</v>
      </c>
      <c r="R21" s="1">
        <f>Q21+R20</f>
        <v>0</v>
      </c>
    </row>
    <row r="22" ht="23.25" customHeight="1">
      <c r="A22">
        <f>A21+1</f>
        <v>10</v>
      </c>
      <c r="B22" s="6">
        <f>B21+1</f>
        <v>46110</v>
      </c>
      <c r="D22">
        <f>D21+E22</f>
        <v>56000</v>
      </c>
      <c r="E22">
        <v>16000</v>
      </c>
      <c r="G22" s="1">
        <v>96480</v>
      </c>
      <c r="H22" s="1">
        <f>('Consumption Guide'!G17*O22)/1000</f>
        <v>3636</v>
      </c>
      <c r="I22" s="1">
        <f>IF((J22&gt;0),(J22-H22+E22),(I21-H22+E22))</f>
        <v>58223.2</v>
      </c>
      <c r="J22">
        <f>(K22+M22+L22)</f>
        <v>0</v>
      </c>
      <c r="O22" s="1">
        <f>SUM(O21-N22)</f>
        <v>80800</v>
      </c>
      <c r="R22" s="1">
        <f>Q22+R21</f>
        <v>0</v>
      </c>
    </row>
    <row r="23" ht="23.25" customHeight="1">
      <c r="A23">
        <f>A22+1</f>
        <v>11</v>
      </c>
      <c r="B23" s="6">
        <f>B22+1</f>
        <v>46111</v>
      </c>
      <c r="D23">
        <f>D22+E23</f>
        <v>56000</v>
      </c>
      <c r="G23" s="1">
        <f>H3-E23</f>
        <v>92920</v>
      </c>
      <c r="H23" s="1">
        <f>('Consumption Guide'!G18*O23)/1000</f>
        <v>4040</v>
      </c>
      <c r="I23" s="1">
        <f>IF((J23&gt;0),(J23-H23+E23),(I22-H23+E23))</f>
        <v>43960</v>
      </c>
      <c r="J23">
        <f>(K23+M23+L23)</f>
        <v>48000</v>
      </c>
      <c r="K23">
        <v>12000</v>
      </c>
      <c r="L23">
        <v>20000</v>
      </c>
      <c r="M23">
        <v>16000</v>
      </c>
      <c r="O23" s="1">
        <f>SUM(O22-N23)</f>
        <v>80800</v>
      </c>
      <c r="R23" s="1">
        <f>Q23+R22</f>
        <v>0</v>
      </c>
    </row>
    <row r="24" ht="22.5" customHeight="1">
      <c r="A24">
        <f>A23+1</f>
        <v>12</v>
      </c>
      <c r="B24" s="6">
        <f>B23+1</f>
        <v>46112</v>
      </c>
      <c r="D24">
        <f>D23+E24</f>
        <v>56000</v>
      </c>
      <c r="G24" s="1">
        <f>G23-E24</f>
        <v>92920</v>
      </c>
      <c r="H24" s="1">
        <f>('Consumption Guide'!G19*O24)/1000</f>
        <v>4444</v>
      </c>
      <c r="I24" s="1">
        <f>IF((J24&gt;0),(J24-H24+E24),(I23-H24+E24))</f>
        <v>51556</v>
      </c>
      <c r="J24">
        <f>(K24+M24+L24)</f>
        <v>56000</v>
      </c>
      <c r="K24">
        <v>16000</v>
      </c>
      <c r="L24">
        <v>20000</v>
      </c>
      <c r="M24">
        <v>20000</v>
      </c>
      <c r="O24" s="1">
        <f>SUM(O23-N24)</f>
        <v>80800</v>
      </c>
      <c r="R24" s="1">
        <f>Q24+R23</f>
        <v>0</v>
      </c>
    </row>
    <row r="25" ht="23.25" customHeight="1">
      <c r="A25">
        <f>A24+1</f>
        <v>13</v>
      </c>
      <c r="B25" s="6">
        <f>B24+1</f>
        <v>46113</v>
      </c>
      <c r="D25">
        <f>D24+E25</f>
        <v>56000</v>
      </c>
      <c r="G25" s="1">
        <f>G24-E25</f>
        <v>92920</v>
      </c>
      <c r="H25" s="1">
        <f>('Consumption Guide'!G20*O25)/1000</f>
        <v>4848</v>
      </c>
      <c r="I25" s="1">
        <f>IF((J25&gt;0),(J25-H25+E25),(I24-H25+E25))</f>
        <v>51152</v>
      </c>
      <c r="J25">
        <f>(K25+M25+L25)</f>
        <v>56000</v>
      </c>
      <c r="K25">
        <v>16000</v>
      </c>
      <c r="L25">
        <v>20000</v>
      </c>
      <c r="M25">
        <v>20000</v>
      </c>
      <c r="O25" s="1">
        <f>SUM(O24-N25)</f>
        <v>80800</v>
      </c>
      <c r="R25" s="1">
        <f>Q25+R24</f>
        <v>0</v>
      </c>
    </row>
    <row r="26" ht="21" customHeight="1">
      <c r="A26">
        <f>A25+1</f>
        <v>14</v>
      </c>
      <c r="B26" s="6">
        <f>B25+1</f>
        <v>46114</v>
      </c>
      <c r="D26">
        <f>D25+E26</f>
        <v>72000</v>
      </c>
      <c r="E26">
        <v>16000</v>
      </c>
      <c r="G26" s="1">
        <f>G25-E26</f>
        <v>76920</v>
      </c>
      <c r="H26" s="1">
        <f>('Consumption Guide'!G21*O26)/1000</f>
        <v>5252</v>
      </c>
      <c r="I26" s="1">
        <f>IF((J26&gt;0),(J26-H26+E26),(I25-H26+E26))</f>
        <v>61900</v>
      </c>
      <c r="J26">
        <f>(K26+M26+L26)</f>
        <v>0</v>
      </c>
      <c r="O26" s="1">
        <f>SUM(O25-N26)</f>
        <v>80800</v>
      </c>
      <c r="R26" s="1">
        <f>Q26+R25</f>
        <v>0</v>
      </c>
    </row>
    <row r="27" ht="23.25" customHeight="1">
      <c r="A27">
        <f>A26+1</f>
        <v>15</v>
      </c>
      <c r="B27" s="6">
        <f>B26+1</f>
        <v>46115</v>
      </c>
      <c r="D27">
        <f>D26+E27</f>
        <v>72000</v>
      </c>
      <c r="G27" s="1">
        <f>G26-E27</f>
        <v>76920</v>
      </c>
      <c r="H27" s="1">
        <f>('Consumption Guide'!G22*O27)/1000</f>
        <v>5979.2</v>
      </c>
      <c r="I27" s="1">
        <f>IF((J27&gt;0),(J27-H27+E27),(I26-H27+E27))</f>
        <v>55920.8</v>
      </c>
      <c r="J27">
        <f>(K27+M27+L27)</f>
        <v>0</v>
      </c>
      <c r="O27" s="1">
        <f>SUM(O26-N27)</f>
        <v>80800</v>
      </c>
      <c r="R27" s="1">
        <f>Q27+R26</f>
        <v>0</v>
      </c>
    </row>
    <row r="28" ht="23.25" customHeight="1">
      <c r="A28">
        <f>A27+1</f>
        <v>16</v>
      </c>
      <c r="B28" s="6">
        <f>B27+1</f>
        <v>46116</v>
      </c>
      <c r="D28">
        <f>D27+E28</f>
        <v>72000</v>
      </c>
      <c r="G28" s="1">
        <f>G27-E28</f>
        <v>76920</v>
      </c>
      <c r="H28" s="1">
        <f>('Consumption Guide'!G23*O28)/1000</f>
        <v>6060</v>
      </c>
      <c r="I28" s="1">
        <f>IF((J28&gt;0),(J28-H28+E28),(I27-H28+E28))</f>
        <v>49860.8</v>
      </c>
      <c r="J28">
        <f>(K28+M28+L28)</f>
        <v>0</v>
      </c>
      <c r="O28" s="1">
        <f>SUM(O27-N28)</f>
        <v>80800</v>
      </c>
      <c r="R28" s="1">
        <f>Q28+R27</f>
        <v>0</v>
      </c>
    </row>
    <row r="29" ht="23.25" customHeight="1">
      <c r="A29">
        <f>A28+1</f>
        <v>17</v>
      </c>
      <c r="B29" s="6">
        <f>B28+1</f>
        <v>46117</v>
      </c>
      <c r="D29">
        <f>D28+E29</f>
        <v>94000</v>
      </c>
      <c r="E29">
        <v>22000</v>
      </c>
      <c r="G29" s="1">
        <f>G28-E29</f>
        <v>54920</v>
      </c>
      <c r="H29" s="1">
        <f>('Consumption Guide'!G24*O29)/1000</f>
        <v>6464</v>
      </c>
      <c r="I29" s="1">
        <f>IF((J29&gt;0),(J29-H29+E29),(I28-H29+E29))</f>
        <v>65396.8</v>
      </c>
      <c r="J29">
        <f>(K29+M29+L29)</f>
        <v>0</v>
      </c>
      <c r="O29" s="1">
        <f>SUM(O28-N29)</f>
        <v>80800</v>
      </c>
      <c r="R29" s="1">
        <f>Q29+R28</f>
        <v>0</v>
      </c>
    </row>
    <row r="30" ht="23.25" customHeight="1">
      <c r="A30">
        <f>A29+1</f>
        <v>18</v>
      </c>
      <c r="B30" s="6">
        <f>B29+1</f>
        <v>46118</v>
      </c>
      <c r="D30">
        <f>D29+E30</f>
        <v>94000</v>
      </c>
      <c r="G30" s="1">
        <f>G29-E30</f>
        <v>54920</v>
      </c>
      <c r="H30" s="1">
        <f>('Consumption Guide'!G25*O30)/1000</f>
        <v>7029.6</v>
      </c>
      <c r="I30" s="1">
        <f>IF((J30&gt;0),(J30-H30+E30),(I29-H30+E30))</f>
        <v>58367.2</v>
      </c>
      <c r="J30">
        <f>(K30+M30+L30)</f>
        <v>0</v>
      </c>
      <c r="O30" s="1">
        <f>SUM(O29-N30)</f>
        <v>80800</v>
      </c>
      <c r="R30" s="1">
        <f>Q30+R29</f>
        <v>0</v>
      </c>
    </row>
    <row r="31" ht="23.25" customHeight="1">
      <c r="A31">
        <f>A30+1</f>
        <v>19</v>
      </c>
      <c r="B31" s="6">
        <f>B30+1</f>
        <v>46119</v>
      </c>
      <c r="D31">
        <f>D30+E31</f>
        <v>94000</v>
      </c>
      <c r="G31" s="1">
        <f>G30-E31</f>
        <v>54920</v>
      </c>
      <c r="H31" s="1">
        <f>('Consumption Guide'!G26*O31)/1000</f>
        <v>7514.4</v>
      </c>
      <c r="I31" s="1">
        <f>IF((J31&gt;0),(J31-H31+E31),(I30-H31+E31))</f>
        <v>50852.8</v>
      </c>
      <c r="J31">
        <f>(K31+M31+L31)</f>
        <v>0</v>
      </c>
      <c r="O31" s="1">
        <f>SUM(O30-N31)</f>
        <v>80800</v>
      </c>
      <c r="R31" s="1">
        <f>Q31+R30</f>
        <v>0</v>
      </c>
    </row>
    <row r="32" ht="23.25" customHeight="1">
      <c r="A32">
        <f>A31+1</f>
        <v>20</v>
      </c>
      <c r="B32" s="6">
        <f>B31+1</f>
        <v>46120</v>
      </c>
      <c r="D32">
        <f>D31+E32</f>
        <v>94000</v>
      </c>
      <c r="G32" s="1">
        <f>G31-E32</f>
        <v>54920</v>
      </c>
      <c r="H32" s="1">
        <f>('Consumption Guide'!G27*O32)/1000</f>
        <v>7837.6</v>
      </c>
      <c r="I32" s="1">
        <f>IF((J32&gt;0),(J32-H32+E32),(I31-H32+E32))</f>
        <v>43015.2</v>
      </c>
      <c r="J32">
        <f>(K32+M32+L32)</f>
        <v>0</v>
      </c>
      <c r="O32" s="1">
        <f>SUM(O31-N32)</f>
        <v>80800</v>
      </c>
      <c r="R32" s="1">
        <f>Q32+R31</f>
        <v>0</v>
      </c>
    </row>
    <row r="33" ht="23.25" customHeight="1">
      <c r="A33">
        <f>A32+1</f>
        <v>21</v>
      </c>
      <c r="B33" s="6">
        <f>B32+1</f>
        <v>46121</v>
      </c>
      <c r="D33">
        <f>D32+E33</f>
        <v>116000</v>
      </c>
      <c r="E33">
        <v>22000</v>
      </c>
      <c r="G33" s="1">
        <f>G32-E33</f>
        <v>32920</v>
      </c>
      <c r="H33" s="1">
        <f>('Consumption Guide'!G28*O33)/1000</f>
        <v>8322.4</v>
      </c>
      <c r="I33" s="1">
        <f>IF((J33&gt;0),(J33-H33+E33),(I32-H33+E33))</f>
        <v>56692.8</v>
      </c>
      <c r="J33">
        <f>(K33+M33+L33)</f>
        <v>0</v>
      </c>
      <c r="O33" s="1">
        <f>SUM(O32-N33)</f>
        <v>80800</v>
      </c>
      <c r="R33" s="1">
        <f>Q33+R32</f>
        <v>0</v>
      </c>
    </row>
    <row r="34" ht="23.25" customHeight="1">
      <c r="A34">
        <f>A33+1</f>
        <v>22</v>
      </c>
      <c r="B34" s="6">
        <f>B33+1</f>
        <v>46122</v>
      </c>
      <c r="D34">
        <f>D33+E34</f>
        <v>116000</v>
      </c>
      <c r="G34" s="1">
        <f>G33-E34</f>
        <v>32920</v>
      </c>
      <c r="H34" s="1">
        <f>('Consumption Guide'!G29*O34)/1000</f>
        <v>8645.6</v>
      </c>
      <c r="I34" s="1">
        <f>IF((J34&gt;0),(J34-H34+E34),(I33-H34+E34))</f>
        <v>48047.2</v>
      </c>
      <c r="J34">
        <f>(K34+M34+L34)</f>
        <v>0</v>
      </c>
      <c r="O34" s="1">
        <f>SUM(O33-N34)</f>
        <v>80800</v>
      </c>
      <c r="R34" s="1">
        <f>Q34+R33</f>
        <v>0</v>
      </c>
    </row>
    <row r="35" ht="23.25" customHeight="1">
      <c r="A35">
        <f>A34+1</f>
        <v>23</v>
      </c>
      <c r="B35" s="6">
        <f>B34+1</f>
        <v>46123</v>
      </c>
      <c r="D35">
        <f>D34+E35</f>
        <v>116000</v>
      </c>
      <c r="G35" s="1">
        <f>G34-E35</f>
        <v>32920</v>
      </c>
      <c r="H35" s="1">
        <f>('Consumption Guide'!G30*O35)/1000</f>
        <v>9130.4</v>
      </c>
      <c r="I35" s="1">
        <f>IF((J35&gt;0),(J35-H35+E35),(I34-H35+E35))</f>
        <v>38916.8</v>
      </c>
      <c r="J35">
        <f>(K35+M35+L35)</f>
        <v>0</v>
      </c>
      <c r="O35" s="1">
        <f>SUM(O34-N35)</f>
        <v>80800</v>
      </c>
      <c r="R35" s="1">
        <f>Q35+R34</f>
        <v>0</v>
      </c>
    </row>
    <row r="36" ht="23.25" customHeight="1">
      <c r="A36">
        <f>A35+1</f>
        <v>24</v>
      </c>
      <c r="B36" s="6">
        <f>B35+1</f>
        <v>46124</v>
      </c>
      <c r="D36">
        <f>D35+E36</f>
        <v>138000</v>
      </c>
      <c r="E36">
        <v>22000</v>
      </c>
      <c r="G36" s="1">
        <f>G35-E36</f>
        <v>10920</v>
      </c>
      <c r="H36" s="1">
        <f>('Consumption Guide'!G31*O36)/1000</f>
        <v>9534.4</v>
      </c>
      <c r="I36" s="1">
        <f>IF((J36&gt;0),(J36-H36+E36),(I35-H36+E36))</f>
        <v>51382.4</v>
      </c>
      <c r="J36">
        <f>(K36+M36+L36)</f>
        <v>0</v>
      </c>
      <c r="O36" s="1">
        <f>SUM(O35-N36)</f>
        <v>80800</v>
      </c>
      <c r="R36" s="1">
        <f>Q36+R35</f>
        <v>0</v>
      </c>
    </row>
    <row r="37" ht="23.25" customHeight="1">
      <c r="A37">
        <f>A36+1</f>
        <v>25</v>
      </c>
      <c r="B37" s="6">
        <f>B36+1</f>
        <v>46125</v>
      </c>
      <c r="D37">
        <f>D36+E37</f>
        <v>138000</v>
      </c>
      <c r="G37" s="1">
        <f>H4-E36</f>
        <v>115360</v>
      </c>
      <c r="H37" s="1">
        <f>('Consumption Guide'!G32*O37)/1000</f>
        <v>9857.6</v>
      </c>
      <c r="I37" s="1">
        <f>IF((J37&gt;0),(J37-H37+E37),(I36-H37+E37))</f>
        <v>41524.8</v>
      </c>
      <c r="J37">
        <f>(K37+M37+L37)</f>
        <v>0</v>
      </c>
      <c r="O37" s="1">
        <f>SUM(O36-N37)</f>
        <v>80800</v>
      </c>
      <c r="R37" s="1">
        <f>Q37+R36</f>
        <v>0</v>
      </c>
    </row>
    <row r="38" ht="23.25" customHeight="1">
      <c r="A38">
        <f>A37+1</f>
        <v>26</v>
      </c>
      <c r="B38" s="6">
        <f>B37+1</f>
        <v>46126</v>
      </c>
      <c r="D38">
        <f>D37+E38</f>
        <v>138000</v>
      </c>
      <c r="G38" s="1">
        <f>G37-E38</f>
        <v>115360</v>
      </c>
      <c r="H38" s="1">
        <f>('Consumption Guide'!G33*O38)/1000</f>
        <v>10342.4</v>
      </c>
      <c r="I38" s="1">
        <f>IF((J38&gt;0),(J38-H38+E38),(I37-H38+E38))</f>
        <v>31182.4</v>
      </c>
      <c r="J38">
        <f>(K38+M38+L38)</f>
        <v>0</v>
      </c>
      <c r="O38" s="1">
        <f>SUM(O37-N38)</f>
        <v>80800</v>
      </c>
      <c r="R38" s="1">
        <f>Q38+R37</f>
        <v>0</v>
      </c>
    </row>
    <row r="39" ht="23.25" customHeight="1">
      <c r="A39">
        <f>A38+1</f>
        <v>27</v>
      </c>
      <c r="B39" s="6">
        <f>B38+1</f>
        <v>46127</v>
      </c>
      <c r="D39">
        <f>D38+E39</f>
        <v>138000</v>
      </c>
      <c r="G39" s="1">
        <f>G38-E39</f>
        <v>115360</v>
      </c>
      <c r="H39" s="1">
        <f>('Consumption Guide'!G34*O39)/1000</f>
        <v>10827.2</v>
      </c>
      <c r="I39" s="1">
        <f>IF((J39&gt;0),(J39-H39+E39),(I38-H39+E39))</f>
        <v>20355.2</v>
      </c>
      <c r="J39">
        <f>(K39+M39+L39)</f>
        <v>0</v>
      </c>
      <c r="O39" s="1">
        <f>SUM(O38-N39)</f>
        <v>80800</v>
      </c>
      <c r="R39" s="1">
        <f>Q39+R38</f>
        <v>0</v>
      </c>
    </row>
    <row r="40" ht="23.25" customHeight="1">
      <c r="A40">
        <f>A39+1</f>
        <v>28</v>
      </c>
      <c r="B40" s="6">
        <f>B39+1</f>
        <v>46128</v>
      </c>
      <c r="D40">
        <f>D39+E40</f>
        <v>138000</v>
      </c>
      <c r="G40" s="1">
        <f>G39-E40</f>
        <v>115360</v>
      </c>
      <c r="H40" s="1">
        <f>('Consumption Guide'!G35*O40)/1000</f>
        <v>11231.2</v>
      </c>
      <c r="I40" s="1">
        <f>IF((J40&gt;0),(J40-H40+E40),(I39-H40+E40))</f>
        <v>9124</v>
      </c>
      <c r="J40">
        <f>(K40+M40+L40)</f>
        <v>0</v>
      </c>
      <c r="O40" s="1">
        <f>SUM(O39-N40)</f>
        <v>80800</v>
      </c>
      <c r="R40" s="1">
        <f>Q40+R39</f>
        <v>0</v>
      </c>
    </row>
    <row r="41" ht="23.25" customHeight="1">
      <c r="A41">
        <f>A40+1</f>
        <v>29</v>
      </c>
      <c r="B41" s="6">
        <f>B40+1</f>
        <v>46129</v>
      </c>
      <c r="D41">
        <f>D40+E41</f>
        <v>138000</v>
      </c>
      <c r="G41" s="1">
        <f>G40-E41</f>
        <v>115360</v>
      </c>
      <c r="H41" s="1">
        <f>('Consumption Guide'!G36*O41)/1000</f>
        <v>11312</v>
      </c>
      <c r="I41" s="1">
        <f>IF((J41&gt;0),(J41-H41+E41),(I40-H41+E41))</f>
        <v>-2188</v>
      </c>
      <c r="J41">
        <f>(K41+M41+L41)</f>
        <v>0</v>
      </c>
      <c r="O41" s="1">
        <f>SUM(O40-N41)</f>
        <v>80800</v>
      </c>
      <c r="R41" s="1">
        <f>Q41+R40</f>
        <v>0</v>
      </c>
    </row>
    <row r="42" ht="23.25" customHeight="1">
      <c r="A42">
        <f>A41+1</f>
        <v>30</v>
      </c>
      <c r="B42" s="6">
        <f>B41+1</f>
        <v>46130</v>
      </c>
      <c r="D42">
        <f>D41+E42</f>
        <v>138000</v>
      </c>
      <c r="G42" s="1">
        <f>G41-E42</f>
        <v>115360</v>
      </c>
      <c r="H42" s="1">
        <f>('Consumption Guide'!G37*O42)/1000</f>
        <v>11473.6</v>
      </c>
      <c r="I42" s="1">
        <f>IF((J42&gt;0),(J42-H42+E42),(I41-H42+E42))</f>
        <v>-13661.6</v>
      </c>
      <c r="J42">
        <f>(K42+M42+L42)</f>
        <v>0</v>
      </c>
      <c r="O42" s="1">
        <f>SUM(O41-N42)</f>
        <v>80800</v>
      </c>
      <c r="R42" s="1">
        <f>Q42+R41</f>
        <v>0</v>
      </c>
    </row>
    <row r="43" ht="23.25" customHeight="1">
      <c r="A43">
        <f>A42+1</f>
        <v>31</v>
      </c>
      <c r="B43" s="6">
        <f>B42+1</f>
        <v>46131</v>
      </c>
      <c r="D43">
        <f>D42+E43</f>
        <v>138000</v>
      </c>
      <c r="G43" s="1">
        <f>G42-E43</f>
        <v>115360</v>
      </c>
      <c r="H43" s="1">
        <f>('Consumption Guide'!G38*O43)/1000</f>
        <v>12039.2</v>
      </c>
      <c r="I43" s="1">
        <f>IF((J43&gt;0),(J43-H43+E43),(I42-H43+E43))</f>
        <v>-25700.8</v>
      </c>
      <c r="J43">
        <f>(K43+M43+L43)</f>
        <v>0</v>
      </c>
      <c r="O43" s="1">
        <f>SUM(O42-N43)</f>
        <v>80800</v>
      </c>
      <c r="R43" s="1">
        <f>Q43+R42</f>
        <v>0</v>
      </c>
    </row>
    <row r="44" ht="23.25" customHeight="1">
      <c r="A44">
        <f>A43+1</f>
        <v>32</v>
      </c>
      <c r="B44" s="6">
        <f>B43+1</f>
        <v>46132</v>
      </c>
      <c r="D44">
        <f>D43+E44</f>
        <v>138000</v>
      </c>
      <c r="G44" s="1">
        <f>G43-E44</f>
        <v>115360</v>
      </c>
      <c r="H44" s="1">
        <f>('Consumption Guide'!G39*O44)/1000</f>
        <v>12362.4</v>
      </c>
      <c r="I44" s="1">
        <f>IF((J44&gt;0),(J44-H44+E44),(I43-H44+E44))</f>
        <v>-38063.2</v>
      </c>
      <c r="J44">
        <f>(K44+M44+L44)</f>
        <v>0</v>
      </c>
      <c r="O44" s="1">
        <f>SUM(O43-N44)</f>
        <v>80800</v>
      </c>
      <c r="R44" s="1">
        <f>Q44+R43</f>
        <v>0</v>
      </c>
    </row>
    <row r="45" ht="23.25" customHeight="1">
      <c r="A45">
        <f>A44+1</f>
        <v>33</v>
      </c>
      <c r="B45" s="6">
        <f>B44+1</f>
        <v>46133</v>
      </c>
      <c r="D45">
        <f>D44+E45</f>
        <v>138000</v>
      </c>
      <c r="G45" s="1">
        <v>0</v>
      </c>
      <c r="H45" s="1">
        <f>('Consumption Guide'!G40*O45)/1000</f>
        <v>12766.4</v>
      </c>
      <c r="I45" s="1">
        <f>IF((J45&gt;0),(J45-H45+E45),(I44-H45+E45))</f>
        <v>-50829.6</v>
      </c>
      <c r="J45">
        <f>(K45+M45+L45)</f>
        <v>0</v>
      </c>
      <c r="O45" s="1">
        <f>SUM(O44-N45)</f>
        <v>80800</v>
      </c>
      <c r="R45" s="1">
        <f>Q45+R44</f>
        <v>0</v>
      </c>
    </row>
    <row r="46" ht="23.25" customHeight="1">
      <c r="A46">
        <f>A45+1</f>
        <v>34</v>
      </c>
      <c r="B46" s="6">
        <f>B45+1</f>
        <v>46134</v>
      </c>
      <c r="D46">
        <f>D45+E46</f>
        <v>138000</v>
      </c>
      <c r="G46" s="1">
        <v>0</v>
      </c>
      <c r="H46" s="1">
        <f>('Consumption Guide'!G41*O46)/1000</f>
        <v>13170.4</v>
      </c>
      <c r="I46" s="1">
        <f>IF((J46&gt;0),(J46-H46+E46),(I45-H46+E46))</f>
        <v>-64000</v>
      </c>
      <c r="J46">
        <f>(K46+M46+L46)</f>
        <v>0</v>
      </c>
      <c r="O46" s="1">
        <f>SUM(O45-N46)</f>
        <v>80800</v>
      </c>
      <c r="R46" s="1">
        <f>Q46+R45</f>
        <v>0</v>
      </c>
    </row>
    <row r="47" ht="23.25" customHeight="1">
      <c r="A47">
        <f>A46+1</f>
        <v>35</v>
      </c>
      <c r="B47" s="6">
        <f>B46+1</f>
        <v>46135</v>
      </c>
      <c r="D47">
        <f>D46+E47</f>
        <v>138000</v>
      </c>
      <c r="G47" s="1">
        <v>0</v>
      </c>
      <c r="H47" s="1">
        <f>('Consumption Guide'!G42*O47)/1000</f>
        <v>13332</v>
      </c>
      <c r="I47" s="1">
        <f>IF((J47&gt;0),(J47-H47+E47),(I46-H47+E47))</f>
        <v>-77332</v>
      </c>
      <c r="J47">
        <f>(K47+M47+L47)</f>
        <v>0</v>
      </c>
      <c r="O47" s="1">
        <f>SUM(O46-N47)</f>
        <v>80800</v>
      </c>
      <c r="R47" s="1">
        <f>Q47+R46</f>
        <v>0</v>
      </c>
    </row>
    <row r="48" ht="23.25" customHeight="1">
      <c r="A48">
        <f>A47+1</f>
        <v>36</v>
      </c>
      <c r="B48" s="6">
        <f>B47+1</f>
        <v>46136</v>
      </c>
      <c r="D48">
        <f>D47+E48</f>
        <v>138000</v>
      </c>
      <c r="G48" s="1">
        <v>0</v>
      </c>
      <c r="H48" s="1">
        <f>('Consumption Guide'!G43*O48)/1000</f>
        <v>13574.4</v>
      </c>
      <c r="I48" s="1">
        <f>IF((J48&gt;0),(J48-H48+E48),(I47-H48+E48))</f>
        <v>-90906.4</v>
      </c>
      <c r="J48">
        <f>(K48+M48+L48)</f>
        <v>0</v>
      </c>
      <c r="O48" s="1">
        <f>SUM(O47-N48)</f>
        <v>80800</v>
      </c>
      <c r="R48" s="1">
        <f>Q48+R47</f>
        <v>0</v>
      </c>
    </row>
    <row r="49" ht="23.25" customHeight="1">
      <c r="A49">
        <f>A48+1</f>
        <v>37</v>
      </c>
      <c r="B49" s="6">
        <f>B48+1</f>
        <v>46137</v>
      </c>
      <c r="D49">
        <f>D48+E49</f>
        <v>138000</v>
      </c>
      <c r="G49" s="1">
        <v>0</v>
      </c>
      <c r="H49" s="1">
        <f>('Consumption Guide'!G44*O49)/1000</f>
        <v>13816.8</v>
      </c>
      <c r="I49" s="1">
        <f>IF((J49&gt;0),(J49-H49+E49),(I48-H49+E49))</f>
        <v>-104723.2</v>
      </c>
      <c r="J49">
        <f>(K49+M49+L49)</f>
        <v>0</v>
      </c>
      <c r="O49" s="1">
        <f>SUM(O48-N49)</f>
        <v>80800</v>
      </c>
      <c r="R49" s="1">
        <f>Q49+R48</f>
        <v>0</v>
      </c>
    </row>
    <row r="50" ht="23.25" customHeight="1">
      <c r="A50">
        <f>A49+1</f>
        <v>38</v>
      </c>
      <c r="B50" s="6">
        <f>B49+1</f>
        <v>46138</v>
      </c>
      <c r="D50">
        <f>D49+E50</f>
        <v>138000</v>
      </c>
      <c r="G50" s="1">
        <v>0</v>
      </c>
      <c r="H50" s="1">
        <f>('Consumption Guide'!G45*O50)/1000</f>
        <v>14059.2</v>
      </c>
      <c r="I50" s="1">
        <f>IF((J50&gt;0),(J50-H50+E50),(I49-H50+E50))</f>
        <v>-118782.4</v>
      </c>
      <c r="J50">
        <f>(K50+M50+L50)</f>
        <v>0</v>
      </c>
      <c r="O50" s="1">
        <f>SUM(O49-N50)</f>
        <v>80800</v>
      </c>
      <c r="R50" s="1">
        <f>Q50+R49</f>
        <v>0</v>
      </c>
    </row>
    <row r="51" ht="21" customHeight="1">
      <c r="A51">
        <f>A50+1</f>
        <v>39</v>
      </c>
      <c r="B51" s="6">
        <f>B50+1</f>
        <v>46139</v>
      </c>
      <c r="D51">
        <f>D50+E51</f>
        <v>138000</v>
      </c>
      <c r="G51" s="1">
        <v>0</v>
      </c>
      <c r="H51" s="1">
        <f>('Consumption Guide'!G46*O51)/1000</f>
        <v>14220.8</v>
      </c>
      <c r="I51" s="1">
        <f>IF((J51&gt;0),(J51-H51+E51),(I50-H51+E51))</f>
        <v>-133003.2</v>
      </c>
      <c r="J51">
        <f>(K51+M51+L51)</f>
        <v>0</v>
      </c>
      <c r="O51" s="1">
        <f>SUM(O50-N51)</f>
        <v>80800</v>
      </c>
      <c r="R51" s="1">
        <f>Q51+R50</f>
        <v>0</v>
      </c>
    </row>
    <row r="52" ht="23.25" customHeight="1">
      <c r="A52">
        <f>A51+1</f>
        <v>40</v>
      </c>
      <c r="B52" s="6">
        <f>B51+1</f>
        <v>46140</v>
      </c>
      <c r="D52">
        <f>D51+E52</f>
        <v>138000</v>
      </c>
      <c r="G52" s="1">
        <v>0</v>
      </c>
      <c r="H52" s="1">
        <f>('Consumption Guide'!G47*O52)/1000</f>
        <v>14382.4</v>
      </c>
      <c r="I52" s="1">
        <f>IF((J52&gt;0),(J52-H52+E52),(I51-H52+E52))</f>
        <v>-147385.6</v>
      </c>
      <c r="J52">
        <f>(K52+M52+L52)</f>
        <v>0</v>
      </c>
      <c r="O52" s="1">
        <f>SUM(O51-N52)</f>
        <v>80800</v>
      </c>
      <c r="R52" s="1">
        <f>Q52+R51</f>
        <v>0</v>
      </c>
    </row>
    <row r="53" ht="23.25" customHeight="1">
      <c r="A53">
        <f>A52+1</f>
        <v>41</v>
      </c>
      <c r="B53" s="6">
        <f>B52+1</f>
        <v>46141</v>
      </c>
      <c r="D53">
        <f>D52+E53</f>
        <v>138000</v>
      </c>
      <c r="G53" s="1">
        <v>0</v>
      </c>
      <c r="H53" s="1">
        <f>('Consumption Guide'!G48*O53)/1000</f>
        <v>14544</v>
      </c>
      <c r="I53" s="1">
        <f>IF((J53&gt;0),(J53-H53+E53),(I52-H53+E53))</f>
        <v>-161929.6</v>
      </c>
      <c r="J53">
        <f>(K53+M53+L53)</f>
        <v>0</v>
      </c>
      <c r="O53" s="1">
        <f>SUM(O52-N53)</f>
        <v>80800</v>
      </c>
      <c r="R53" s="1">
        <f>Q53+R52</f>
        <v>0</v>
      </c>
    </row>
    <row r="54" ht="23.25" customHeight="1">
      <c r="A54">
        <f>A53+1</f>
        <v>42</v>
      </c>
      <c r="B54" s="6">
        <f>B53+1</f>
        <v>46142</v>
      </c>
      <c r="D54">
        <f>D53+E54</f>
        <v>138000</v>
      </c>
      <c r="G54" s="1">
        <v>0</v>
      </c>
      <c r="H54" s="1">
        <f>('Consumption Guide'!G49*O54)/1000</f>
        <v>14624.8</v>
      </c>
      <c r="I54" s="1">
        <f>IF((J54&gt;0),(J54-H54+E54),(I53-H54+E54))</f>
        <v>-176554.4</v>
      </c>
      <c r="J54">
        <f>(K54+M54+L54)</f>
        <v>0</v>
      </c>
      <c r="O54" s="1">
        <f>SUM(O53-N54)</f>
        <v>80800</v>
      </c>
      <c r="R54" s="1">
        <f>Q54+R53</f>
        <v>0</v>
      </c>
    </row>
    <row r="55" ht="23.25" customHeight="1">
      <c r="A55">
        <f>A54+1</f>
        <v>43</v>
      </c>
      <c r="B55" s="6">
        <f>B54+1</f>
        <v>46143</v>
      </c>
      <c r="D55">
        <f>D54+E55</f>
        <v>138000</v>
      </c>
      <c r="G55" s="1">
        <v>0</v>
      </c>
      <c r="H55" s="1">
        <f>('Consumption Guide'!G50*O55)/1000</f>
        <v>15190.4</v>
      </c>
      <c r="I55" s="1">
        <f>IF((J55&gt;0),(J55-H55+E55),(I54-H55+E55))</f>
        <v>-191744.8</v>
      </c>
      <c r="J55">
        <f>(K55+M55+L55)</f>
        <v>0</v>
      </c>
      <c r="O55" s="1">
        <f>SUM(O54-N55)</f>
        <v>80800</v>
      </c>
      <c r="R55" s="1">
        <f>Q55+R54</f>
        <v>0</v>
      </c>
    </row>
    <row r="56" ht="23.25" customHeight="1">
      <c r="A56">
        <f>A55+1</f>
        <v>44</v>
      </c>
      <c r="B56" s="6">
        <f>B55+1</f>
        <v>46144</v>
      </c>
      <c r="D56">
        <f>D55+E56</f>
        <v>138000</v>
      </c>
      <c r="G56" s="1">
        <v>0</v>
      </c>
      <c r="H56" s="1">
        <f>('Consumption Guide'!G51*O56)/1000</f>
        <v>15352</v>
      </c>
      <c r="I56" s="1">
        <f>IF((J56&gt;0),(J56-H56+E56),(I55-H56+E56))</f>
        <v>-207096.8</v>
      </c>
      <c r="J56">
        <f>(K56+M56+L56)</f>
        <v>0</v>
      </c>
      <c r="O56" s="1">
        <f>SUM(O55-N56)</f>
        <v>80800</v>
      </c>
      <c r="R56" s="1">
        <f>Q56+R55</f>
        <v>0</v>
      </c>
    </row>
    <row r="57" ht="23.25" customHeight="1">
      <c r="A57">
        <f>A56+1</f>
        <v>45</v>
      </c>
      <c r="B57" s="6">
        <f>B56+1</f>
        <v>46145</v>
      </c>
      <c r="D57">
        <f>D56+E57</f>
        <v>138000</v>
      </c>
      <c r="G57" s="1">
        <v>0</v>
      </c>
      <c r="H57" s="1">
        <f>('Consumption Guide'!G52*O57)/1000</f>
        <v>15513.6</v>
      </c>
      <c r="I57" s="1">
        <f>IF((J57&gt;0),(J57-H57+E57),(I56-H57+E57))</f>
        <v>-222610.4</v>
      </c>
      <c r="J57">
        <f>(K57+M57+L57)</f>
        <v>0</v>
      </c>
      <c r="O57" s="1">
        <f>SUM(O56-N57)</f>
        <v>80800</v>
      </c>
      <c r="R57" s="1">
        <f>Q57+R56</f>
        <v>0</v>
      </c>
    </row>
    <row r="58" ht="23.25" customHeight="1">
      <c r="A58">
        <f>A57+1</f>
        <v>46</v>
      </c>
      <c r="B58" s="6">
        <f>B57+1</f>
        <v>46146</v>
      </c>
      <c r="D58">
        <f>D57+E58</f>
        <v>138000</v>
      </c>
      <c r="G58" s="1">
        <v>0</v>
      </c>
      <c r="H58" s="1">
        <f>('Consumption Guide'!G53*O58)/1000</f>
        <v>15594.4</v>
      </c>
      <c r="I58" s="1">
        <f>IF((J58&gt;0),(J58-H58+E58),(I57-H58+E58))</f>
        <v>-238204.8</v>
      </c>
      <c r="J58">
        <f>(K58+M58+L58)</f>
        <v>0</v>
      </c>
      <c r="O58" s="1">
        <f>SUM(O57-N58)</f>
        <v>80800</v>
      </c>
      <c r="R58" s="1">
        <f>Q58+R57</f>
        <v>0</v>
      </c>
    </row>
    <row r="59" ht="24" customHeight="1">
      <c r="A59">
        <f>A58+1</f>
        <v>47</v>
      </c>
      <c r="B59" s="6">
        <f>B58+1</f>
        <v>46147</v>
      </c>
      <c r="D59">
        <f>D58+E59</f>
        <v>138000</v>
      </c>
      <c r="G59" s="1">
        <v>0</v>
      </c>
      <c r="H59" s="1">
        <f>('Consumption Guide'!G54*O59)/1000</f>
        <v>15675.2</v>
      </c>
      <c r="I59" s="1">
        <f>IF((J59&gt;0),(J59-H59+E59),(I58-H59+E59))</f>
        <v>-253880</v>
      </c>
      <c r="J59">
        <f>(K59+M59+L59)</f>
        <v>0</v>
      </c>
      <c r="O59" s="1">
        <f>SUM(O58-N59)</f>
        <v>80800</v>
      </c>
      <c r="R59" s="1">
        <f>Q59+R58</f>
        <v>0</v>
      </c>
    </row>
    <row r="60" ht="23.25" customHeight="1">
      <c r="A60">
        <f>A59+1</f>
        <v>48</v>
      </c>
      <c r="B60" s="6">
        <f>B59+1</f>
        <v>46148</v>
      </c>
      <c r="D60">
        <f>D59+E60</f>
        <v>138000</v>
      </c>
      <c r="G60" s="1">
        <v>0</v>
      </c>
      <c r="H60" s="1">
        <f>('Consumption Guide'!G55*O60)/1000</f>
        <v>15756</v>
      </c>
      <c r="I60" s="1">
        <f>IF((J60&gt;0),(J60-H60+E60),(I59-H60+E60))</f>
        <v>-269636</v>
      </c>
      <c r="J60">
        <f>(K60+M60+L60)</f>
        <v>0</v>
      </c>
      <c r="O60" s="1">
        <f>SUM(O59-N60)</f>
        <v>80800</v>
      </c>
      <c r="R60" s="1">
        <f>Q60+R59</f>
        <v>0</v>
      </c>
    </row>
    <row r="61" ht="23.25" customHeight="1">
      <c r="A61">
        <f>A60+1</f>
        <v>49</v>
      </c>
      <c r="B61" s="6">
        <f>B60+1</f>
        <v>46149</v>
      </c>
      <c r="D61">
        <f>D60+E61</f>
        <v>138000</v>
      </c>
      <c r="G61" s="1">
        <v>0</v>
      </c>
      <c r="H61" s="1">
        <f>('Consumption Guide'!G56*O61)/1000</f>
        <v>15836.8</v>
      </c>
      <c r="I61" s="1">
        <f>IF((J61&gt;0),(J61-H61+E61),(I60-H61+E61))</f>
        <v>-285472.8</v>
      </c>
      <c r="J61">
        <v>0</v>
      </c>
      <c r="O61" s="1">
        <f>SUM(O60-N61)</f>
        <v>80800</v>
      </c>
      <c r="R61" s="1">
        <f>Q61+R60</f>
        <v>0</v>
      </c>
    </row>
    <row r="62" ht="23.25" customHeight="1">
      <c r="A62">
        <f>A61+1</f>
        <v>50</v>
      </c>
      <c r="B62" s="6">
        <f>B61+1</f>
        <v>46150</v>
      </c>
      <c r="D62">
        <f>D61+E62</f>
        <v>138000</v>
      </c>
      <c r="G62" s="1">
        <v>0</v>
      </c>
      <c r="H62" s="1">
        <f>('Consumption Guide'!G57*O62)/1000</f>
        <v>15917.6</v>
      </c>
      <c r="I62" s="1">
        <f>IF((J62&gt;0),(J62-H62+E62),(I61-H62+E62))</f>
        <v>-301390.4</v>
      </c>
      <c r="J62">
        <f>(K62+M62+L62)</f>
        <v>0</v>
      </c>
      <c r="O62" s="1">
        <f>SUM(O61-N62)</f>
        <v>80800</v>
      </c>
      <c r="R62" s="1">
        <f>Q62+R61</f>
        <v>0</v>
      </c>
    </row>
    <row r="63" ht="23.25" customHeight="1">
      <c r="A63">
        <f>A62+1</f>
        <v>51</v>
      </c>
      <c r="B63" s="6">
        <f>B62+1</f>
        <v>46151</v>
      </c>
      <c r="D63">
        <f>D62+E63</f>
        <v>138000</v>
      </c>
      <c r="G63" s="1">
        <v>0</v>
      </c>
      <c r="H63" s="1">
        <f>('Consumption Guide'!G58*O63)/1000</f>
        <v>15917.6</v>
      </c>
      <c r="I63" s="1">
        <f>IF((J63&gt;0),(J63-H63+E63),(I62-H63+E63))</f>
        <v>-317308</v>
      </c>
      <c r="J63">
        <f>(K63+M63+L63)</f>
        <v>0</v>
      </c>
      <c r="O63" s="1">
        <f>SUM(O62-N63)</f>
        <v>80800</v>
      </c>
      <c r="R63" s="1">
        <f>Q63+R62</f>
        <v>0</v>
      </c>
    </row>
    <row r="64" ht="23.25" customHeight="1">
      <c r="A64">
        <f>A63+1</f>
        <v>52</v>
      </c>
      <c r="B64" s="6">
        <f>B63+1</f>
        <v>46152</v>
      </c>
      <c r="D64">
        <f>D63+E64</f>
        <v>138000</v>
      </c>
      <c r="G64" s="1">
        <v>0</v>
      </c>
      <c r="H64" s="1">
        <f>('Consumption Guide'!G59*O64)/1000</f>
        <v>15917.6</v>
      </c>
      <c r="I64" s="1">
        <f>IF((J64&gt;0),(J64-H64+E64),(I63-H64+E64))</f>
        <v>-333225.6</v>
      </c>
      <c r="J64">
        <f>(K64+M64+L64)</f>
        <v>0</v>
      </c>
      <c r="O64" s="1">
        <f>SUM(O63-N64)</f>
        <v>80800</v>
      </c>
      <c r="R64" s="1">
        <f>Q64+R63</f>
        <v>0</v>
      </c>
    </row>
    <row r="65" ht="23.25" customHeight="1">
      <c r="A65">
        <f>A64+1</f>
        <v>53</v>
      </c>
      <c r="B65" s="6">
        <f>B64+1</f>
        <v>46153</v>
      </c>
      <c r="D65">
        <f>D64+E65</f>
        <v>138000</v>
      </c>
      <c r="G65" s="1">
        <v>0</v>
      </c>
      <c r="H65" s="1">
        <f>('Consumption Guide'!G60*O65)/1000</f>
        <v>15998.4</v>
      </c>
      <c r="I65" s="1">
        <f>IF((J65&gt;0),(J65-H65+E65),(I64-H65+E65))</f>
        <v>-349224</v>
      </c>
      <c r="J65">
        <f>(K65+M65+L65)</f>
        <v>0</v>
      </c>
      <c r="O65" s="1">
        <f>SUM(O64-N65)</f>
        <v>80800</v>
      </c>
      <c r="R65" s="1">
        <f>Q65+R64</f>
        <v>0</v>
      </c>
    </row>
    <row r="66" ht="23.25" customHeight="1">
      <c r="A66">
        <f>A65+1</f>
        <v>54</v>
      </c>
      <c r="B66" s="6">
        <f>B65+1</f>
        <v>46154</v>
      </c>
      <c r="D66">
        <f>D65+E66</f>
        <v>138000</v>
      </c>
      <c r="G66" s="1">
        <v>0</v>
      </c>
      <c r="H66" s="1">
        <f>('Consumption Guide'!G61*O66)/1000</f>
        <v>15917.6</v>
      </c>
      <c r="I66" s="1">
        <f>IF((J66&gt;0),(J66-H66+E66),(I65-H66+E66))</f>
        <v>-365141.6</v>
      </c>
      <c r="J66">
        <f>(K66+M66+L66)</f>
        <v>0</v>
      </c>
      <c r="O66" s="1">
        <f>SUM(O65-N66)</f>
        <v>80800</v>
      </c>
      <c r="R66" s="1">
        <f>Q66+R65</f>
        <v>0</v>
      </c>
    </row>
    <row r="67" ht="23.25" customHeight="1">
      <c r="A67">
        <f>A66+1</f>
        <v>55</v>
      </c>
      <c r="B67" s="6">
        <f>B66+1</f>
        <v>46155</v>
      </c>
      <c r="D67">
        <f>D66+E67</f>
        <v>138000</v>
      </c>
      <c r="G67" s="1">
        <v>0</v>
      </c>
      <c r="H67" s="1">
        <f>('Consumption Guide'!G62*O67)/1000</f>
        <v>15998.4</v>
      </c>
      <c r="I67" s="1">
        <f>IF((J67&gt;0),(J67-H67+E67),(I66-H67+E67))</f>
        <v>-381140</v>
      </c>
      <c r="J67">
        <f>(K67+M67+L67)</f>
        <v>0</v>
      </c>
      <c r="O67" s="1">
        <f>SUM(O66-N67)</f>
        <v>80800</v>
      </c>
      <c r="R67" s="1">
        <f>Q67+R66</f>
        <v>0</v>
      </c>
    </row>
    <row r="68" ht="23.25" customHeight="1">
      <c r="A68">
        <f>A67+1</f>
        <v>56</v>
      </c>
      <c r="B68" s="6">
        <f>B67+1</f>
        <v>46156</v>
      </c>
      <c r="D68">
        <f>D67+E68</f>
        <v>138000</v>
      </c>
      <c r="G68" s="1">
        <v>0</v>
      </c>
      <c r="H68" s="1">
        <f>('Consumption Guide'!G63*O68)/1000</f>
        <v>15917.6</v>
      </c>
      <c r="I68" s="1">
        <f>IF((J68&gt;0),(J68-H68+E68),(I67-H68+E68))</f>
        <v>-397057.6</v>
      </c>
      <c r="J68">
        <f>(K68+M68+L68)</f>
        <v>0</v>
      </c>
      <c r="O68" s="1">
        <f>SUM(O67-N68)</f>
        <v>80800</v>
      </c>
      <c r="R68" s="1">
        <f>Q68+R67</f>
        <v>0</v>
      </c>
    </row>
    <row r="69" ht="23.25" customHeight="1">
      <c r="A69">
        <f>A68+1</f>
        <v>57</v>
      </c>
      <c r="B69" s="6">
        <f>B68+1</f>
        <v>46157</v>
      </c>
      <c r="D69">
        <f>D68+E69</f>
        <v>138000</v>
      </c>
      <c r="G69" s="1">
        <f>G68-E69</f>
        <v>0</v>
      </c>
      <c r="H69" s="1">
        <f>('Consumption Guide'!G64*O69)/1000</f>
        <v>15756</v>
      </c>
      <c r="I69" s="1">
        <f>IF((J69&gt;0),(J69-H69+E69),(I68-H69+E69))</f>
        <v>-412813.6</v>
      </c>
      <c r="J69">
        <f>(K69+M69+L69)</f>
        <v>0</v>
      </c>
      <c r="O69" s="1">
        <f>SUM(O68-N69)</f>
        <v>80800</v>
      </c>
      <c r="R69" s="1">
        <f>Q69+R68</f>
        <v>0</v>
      </c>
    </row>
    <row r="70" ht="23.25" customHeight="1">
      <c r="A70">
        <f>A69+1</f>
        <v>58</v>
      </c>
      <c r="B70" s="6">
        <f>B69+1</f>
        <v>46158</v>
      </c>
      <c r="D70">
        <f>D69+E70</f>
        <v>138000</v>
      </c>
      <c r="G70" s="1">
        <f>G69-E70</f>
        <v>0</v>
      </c>
      <c r="H70" s="1">
        <f>('Consumption Guide'!G65*O70)/1000</f>
        <v>15756</v>
      </c>
      <c r="I70" s="1">
        <f>IF((J70&gt;0),(J70-H70+E70),(I69-H70+E70))</f>
        <v>-428569.6</v>
      </c>
      <c r="J70">
        <v>0</v>
      </c>
      <c r="O70" s="1">
        <f>SUM(O69-N70)</f>
        <v>80800</v>
      </c>
      <c r="R70" s="1">
        <f>Q70+R69</f>
        <v>0</v>
      </c>
    </row>
    <row r="71" ht="23.25" customHeight="1">
      <c r="A71">
        <f>A70+1</f>
        <v>59</v>
      </c>
      <c r="B71" s="6">
        <f>B70+1</f>
        <v>46159</v>
      </c>
      <c r="D71">
        <f>D70+E71</f>
        <v>138000</v>
      </c>
      <c r="H71" s="1">
        <f>('Consumption Guide'!G66*O71)/1000</f>
        <v>15756</v>
      </c>
      <c r="I71" s="1">
        <f>IF((J71&gt;0),(J71-H71+E71),(I70-H71+E71))</f>
        <v>-444325.6</v>
      </c>
      <c r="J71">
        <f>(K71+M71+L71)</f>
        <v>0</v>
      </c>
      <c r="O71" s="1">
        <f>SUM(O70-N71)</f>
        <v>80800</v>
      </c>
      <c r="R71" s="1">
        <f>Q71+R70</f>
        <v>0</v>
      </c>
    </row>
    <row r="72" ht="23.25" customHeight="1">
      <c r="A72">
        <f>A71+1</f>
        <v>60</v>
      </c>
      <c r="D72">
        <f>D71+E72</f>
        <v>138000</v>
      </c>
      <c r="H72" s="1">
        <f>('Consumption Guide'!G67*O72)/1000</f>
        <v>15756</v>
      </c>
      <c r="I72" s="1">
        <f>IF((J72&gt;0),(J72-H72+E72),(I71-H72+E72))</f>
        <v>-460081.6</v>
      </c>
      <c r="J72">
        <f>(K72+M72+L72)</f>
        <v>0</v>
      </c>
      <c r="O72" s="1">
        <f>SUM(O71-N72)</f>
        <v>80800</v>
      </c>
      <c r="R72" s="1">
        <f>Q72+R71</f>
        <v>0</v>
      </c>
    </row>
    <row r="73" ht="23.25" customHeight="1">
      <c r="K73" t="str">
        <v>Total Morts</v>
      </c>
      <c r="N73" s="1" t="str">
        <f>N51</f>
        <v/>
      </c>
    </row>
    <row r="74" ht="23.25" customHeight="1">
      <c r="K74" t="str">
        <v>Total Birds Caught</v>
      </c>
      <c r="N74">
        <f>N44+N46+N47+N54+N55+N63+N64</f>
        <v>0</v>
      </c>
    </row>
    <row r="75" ht="23.25" customHeight="1">
      <c r="C75" s="6" t="str">
        <v xml:space="preserve">Total Feed Ordered </v>
      </c>
      <c r="E75" s="1">
        <f>SUM(E12:E72)</f>
        <v>138000</v>
      </c>
      <c r="G75">
        <f>SUM(E47:E65)</f>
        <v>0</v>
      </c>
    </row>
    <row r="76" ht="23.25" customHeight="1"/>
    <row r="77" ht="23.25" customHeight="1">
      <c r="D77" s="5">
        <f>E75/C2</f>
        <v>1.707920792</v>
      </c>
      <c r="E77" t="str">
        <v>KG/BIRD</v>
      </c>
    </row>
    <row r="78" ht="23.25" customHeight="1">
      <c r="O78" s="1">
        <f>N33+N51</f>
        <v>0</v>
      </c>
    </row>
    <row r="79" ht="23.25" customHeight="1"/>
    <row r="80" ht="23.25" customHeight="1"/>
    <row r="81" ht="23.25" customHeight="1"/>
    <row r="82" ht="23.25" customHeight="1"/>
    <row r="83" ht="23.25" customHeight="1"/>
    <row r="84" ht="23.25" customHeight="1"/>
    <row r="85" ht="23.25" customHeight="1"/>
    <row r="86" ht="23.25" customHeight="1"/>
    <row r="87" ht="23.25" customHeight="1"/>
    <row r="88" ht="23.25" customHeight="1"/>
    <row r="89" ht="23.25" customHeight="1"/>
    <row r="90" ht="23.25" customHeight="1"/>
    <row r="91" ht="23.25" customHeight="1"/>
    <row r="92" ht="23.25" customHeight="1"/>
    <row r="93" ht="23.25" customHeight="1"/>
    <row r="94" ht="23.25" customHeight="1"/>
    <row r="95" ht="23.25" customHeight="1"/>
    <row r="96" ht="23.25" customHeight="1"/>
    <row r="97" ht="23.25" customHeight="1"/>
    <row r="98" ht="23.25" customHeight="1"/>
    <row r="99" ht="23.25" customHeight="1"/>
    <row r="100" ht="23.25" customHeight="1"/>
    <row r="101" ht="23.25" customHeight="1"/>
    <row r="102" ht="23.25" customHeight="1"/>
    <row r="103" ht="23.25" customHeight="1"/>
    <row r="104" ht="23.25" customHeight="1"/>
    <row r="105" ht="23.25" customHeight="1"/>
    <row r="106" ht="23.25" customHeight="1"/>
    <row r="107" ht="23.25" customHeight="1"/>
    <row r="108" ht="23.25" customHeight="1"/>
    <row r="109" ht="23.25" customHeight="1"/>
    <row r="110" ht="23.25" customHeight="1"/>
    <row r="111" ht="23.25" customHeight="1"/>
    <row r="112" ht="23.25" customHeight="1"/>
    <row r="113" ht="23.25" customHeight="1"/>
    <row r="114" ht="23.25" customHeight="1"/>
    <row r="115" ht="23.25" customHeight="1"/>
    <row r="116" ht="23.25" customHeight="1"/>
    <row r="117" ht="23.25" customHeight="1"/>
    <row r="118" ht="23.25" customHeight="1"/>
    <row r="119" ht="23.25" customHeight="1"/>
    <row r="120" ht="23.25" customHeight="1"/>
    <row r="121" ht="23.25" customHeight="1"/>
    <row r="122" ht="23.25" customHeight="1"/>
    <row r="123" ht="23.25" customHeight="1"/>
    <row r="124" ht="23.25" customHeight="1"/>
    <row r="125" ht="23.25" customHeight="1"/>
    <row r="126" ht="23.25" customHeight="1"/>
    <row r="127" ht="23.25" customHeight="1"/>
    <row r="128" ht="23.25" customHeight="1"/>
    <row r="129" ht="23.25" customHeight="1"/>
    <row r="130" ht="23.25" customHeight="1"/>
    <row r="131" ht="23.25" customHeight="1"/>
    <row r="132" ht="23.25" customHeight="1"/>
    <row r="133" ht="23.25" customHeight="1"/>
    <row r="134" ht="23.25" customHeight="1"/>
    <row r="135" ht="23.25" customHeight="1"/>
    <row r="136" ht="23.25" customHeight="1"/>
    <row r="137" ht="23.25" customHeight="1"/>
    <row r="138" ht="23.25" customHeight="1"/>
    <row r="139" ht="23.25" customHeight="1"/>
    <row r="140" ht="23.25" customHeight="1"/>
    <row r="141" ht="23.25" customHeight="1"/>
    <row r="142" ht="23.25" customHeight="1"/>
    <row r="143" ht="23.25" customHeight="1"/>
    <row r="144" ht="23.25" customHeight="1"/>
    <row r="145" ht="23.25" customHeight="1"/>
    <row r="146" ht="23.25" customHeight="1"/>
    <row r="147" ht="23.25" customHeight="1"/>
    <row r="148" ht="23.25" customHeight="1"/>
    <row r="149" ht="23.25" customHeight="1"/>
    <row r="150" ht="23.25" customHeight="1"/>
    <row r="151" ht="23.25" customHeight="1"/>
    <row r="152" ht="23.25" customHeight="1"/>
    <row r="153" ht="23.25" customHeight="1"/>
    <row r="154" ht="23.25" customHeight="1"/>
    <row r="155" ht="23.25" customHeight="1"/>
    <row r="156" ht="23.25" customHeight="1"/>
    <row r="157" ht="23.25" customHeight="1"/>
    <row r="158" ht="23.25" customHeight="1"/>
    <row r="159" ht="23.25" customHeight="1"/>
    <row r="160" ht="23.25" customHeight="1"/>
    <row r="161" ht="23.25" customHeight="1"/>
    <row r="162" ht="23.25" customHeight="1"/>
    <row r="163" ht="23.25" customHeight="1"/>
    <row r="164" ht="23.25" customHeight="1"/>
    <row r="165" ht="23.25" customHeight="1"/>
    <row r="166" ht="23.25" customHeight="1"/>
    <row r="167" ht="23.25" customHeight="1"/>
    <row r="168" ht="23.25" customHeight="1"/>
    <row r="169" ht="23.25" customHeight="1"/>
    <row r="170" ht="23.25" customHeight="1"/>
    <row r="171" ht="23.25" customHeight="1"/>
    <row r="172" ht="23.25" customHeight="1"/>
    <row r="173" ht="23.25" customHeight="1"/>
    <row r="174" ht="23.25" customHeight="1"/>
    <row r="175" ht="23.25" customHeight="1"/>
    <row r="176" ht="23.25" customHeight="1"/>
    <row r="177" ht="23.25" customHeight="1"/>
    <row r="178" ht="23.25" customHeight="1"/>
    <row r="179" ht="23.25" customHeight="1"/>
    <row r="180" ht="23.25" customHeight="1"/>
    <row r="181" ht="23.25" customHeight="1"/>
    <row r="182" ht="23.25" customHeight="1"/>
    <row r="183" ht="23.25" customHeight="1"/>
    <row r="184" ht="23.25" customHeight="1"/>
    <row r="185" ht="23.25" customHeight="1"/>
    <row r="186" ht="23.25" customHeight="1"/>
    <row r="187" ht="23.25" customHeight="1"/>
    <row r="188" ht="23.25" customHeight="1"/>
    <row r="189" ht="23.25" customHeight="1"/>
    <row r="190" ht="23.25" customHeight="1"/>
    <row r="191" ht="23.25" customHeight="1"/>
    <row r="192" ht="23.25" customHeight="1"/>
    <row r="193" ht="23.25" customHeight="1"/>
    <row r="194" ht="23.25" customHeight="1"/>
    <row r="195" ht="23.25" customHeight="1"/>
    <row r="196" ht="23.25" customHeight="1"/>
    <row r="197" ht="23.25" customHeight="1"/>
    <row r="198" ht="23.25" customHeight="1"/>
    <row r="199" ht="23.25" customHeight="1"/>
    <row r="200" ht="23.25" customHeight="1"/>
    <row r="201" ht="23.25" customHeight="1"/>
    <row r="202" ht="23.25" customHeight="1"/>
    <row r="203" ht="23.25" customHeight="1"/>
    <row r="204" ht="23.25" customHeight="1"/>
    <row r="205" ht="23.25" customHeight="1"/>
    <row r="206" ht="23.25" customHeight="1"/>
    <row r="207" ht="23.25" customHeight="1"/>
    <row r="208" ht="23.25" customHeight="1"/>
    <row r="209" ht="23.25" customHeight="1"/>
    <row r="210" ht="23.25" customHeight="1"/>
    <row r="211" ht="23.25" customHeight="1"/>
    <row r="212" ht="23.25" customHeight="1"/>
    <row r="213" ht="23.25" customHeight="1"/>
    <row r="214" ht="23.25" customHeight="1"/>
    <row r="215" ht="23.25" customHeight="1"/>
    <row r="216" ht="23.25" customHeight="1"/>
    <row r="217" ht="23.25" customHeight="1"/>
    <row r="218" ht="23.25" customHeight="1"/>
    <row r="219" ht="23.25" customHeight="1"/>
    <row r="220" ht="23.25" customHeight="1"/>
    <row r="221" ht="23.25" customHeight="1"/>
    <row r="222" ht="23.25" customHeight="1"/>
    <row r="223" ht="23.25" customHeight="1"/>
    <row r="224" ht="23.25" customHeight="1"/>
    <row r="225" ht="23.25" customHeight="1"/>
    <row r="226" ht="23.25" customHeight="1"/>
    <row r="227" ht="23.25" customHeight="1"/>
    <row r="228" ht="23.25" customHeight="1"/>
    <row r="229" ht="23.25" customHeight="1"/>
    <row r="230" ht="23.25" customHeight="1"/>
    <row r="231" ht="23.25" customHeight="1"/>
    <row r="232" ht="23.25" customHeight="1"/>
    <row r="233" ht="23.25" customHeight="1"/>
    <row r="234" ht="23.25" customHeight="1"/>
    <row r="235" ht="23.25" customHeight="1"/>
    <row r="236" ht="23.25" customHeight="1"/>
    <row r="237" ht="23.25" customHeight="1"/>
    <row r="238" ht="23.25" customHeight="1"/>
    <row r="239" ht="23.25" customHeight="1"/>
    <row r="240" ht="23.25" customHeight="1"/>
    <row r="241" ht="23.25" customHeight="1"/>
    <row r="242" ht="23.25" customHeight="1"/>
    <row r="243" ht="23.25" customHeight="1"/>
    <row r="244" ht="23.25" customHeight="1"/>
    <row r="245" ht="23.25" customHeight="1"/>
    <row r="246" ht="23.25" customHeight="1"/>
    <row r="247" ht="23.25" customHeight="1"/>
    <row r="248" ht="23.25" customHeight="1"/>
    <row r="249" ht="23.25" customHeight="1"/>
    <row r="250" ht="23.25" customHeight="1"/>
    <row r="251" ht="23.25" customHeight="1"/>
    <row r="252" ht="23.25" customHeight="1"/>
    <row r="253" ht="23.25" customHeight="1"/>
    <row r="254" ht="23.25" customHeight="1"/>
    <row r="255" ht="23.25" customHeight="1"/>
    <row r="256" ht="23.25" customHeight="1"/>
    <row r="257" ht="23.25" customHeight="1"/>
    <row r="258" ht="23.25" customHeight="1"/>
    <row r="259" ht="23.25" customHeight="1"/>
    <row r="260" ht="23.25" customHeight="1"/>
    <row r="261" ht="23.25" customHeight="1"/>
    <row r="262" ht="23.25" customHeight="1"/>
    <row r="263" ht="23.25" customHeight="1"/>
    <row r="264" ht="23.25" customHeight="1"/>
    <row r="265" ht="23.25" customHeight="1"/>
    <row r="266" ht="23.25" customHeight="1"/>
    <row r="267" ht="23.25" customHeight="1"/>
    <row r="268" ht="23.25" customHeight="1"/>
    <row r="269" ht="23.25" customHeight="1"/>
    <row r="270" ht="23.25" customHeight="1"/>
    <row r="271" ht="23.25" customHeight="1"/>
    <row r="272" ht="23.25" customHeight="1"/>
    <row r="273" ht="23.25" customHeight="1"/>
    <row r="274" ht="23.25" customHeight="1"/>
    <row r="275" ht="23.25" customHeight="1"/>
    <row r="276" ht="23.25" customHeight="1"/>
    <row r="277" ht="23.25" customHeight="1"/>
    <row r="278" ht="23.25" customHeight="1"/>
    <row r="279" ht="23.25" customHeight="1"/>
    <row r="280" ht="23.25" customHeight="1"/>
    <row r="281" ht="23.25" customHeight="1"/>
    <row r="282" ht="23.25" customHeight="1"/>
    <row r="283" ht="23.25" customHeight="1"/>
    <row r="284" ht="23.25" customHeight="1"/>
    <row r="285" ht="23.25" customHeight="1"/>
    <row r="286" ht="23.25" customHeight="1"/>
    <row r="287" ht="23.25" customHeight="1"/>
    <row r="288" ht="23.25" customHeight="1"/>
    <row r="289" ht="23.25" customHeight="1"/>
    <row r="290" ht="23.25" customHeight="1"/>
    <row r="291" ht="23.25" customHeight="1"/>
    <row r="292" ht="23.25" customHeight="1"/>
    <row r="293" ht="23.25" customHeight="1"/>
    <row r="294" ht="23.25" customHeight="1"/>
    <row r="295" ht="23.25" customHeight="1"/>
    <row r="296" ht="23.25" customHeight="1"/>
    <row r="297" ht="23.25" customHeight="1"/>
    <row r="298" ht="23.25" customHeight="1"/>
    <row r="299" ht="23.25" customHeight="1"/>
    <row r="300" ht="23.25" customHeight="1"/>
    <row r="301" ht="23.25" customHeight="1"/>
    <row r="302" ht="23.25" customHeight="1"/>
    <row r="303" ht="23.25" customHeight="1"/>
    <row r="304" ht="23.25" customHeight="1"/>
    <row r="305" ht="23.25" customHeight="1"/>
    <row r="306" ht="23.25" customHeight="1"/>
    <row r="307" ht="23.25" customHeight="1"/>
    <row r="308" ht="23.25" customHeight="1"/>
    <row r="309" ht="23.25" customHeight="1"/>
    <row r="310" ht="23.25" customHeight="1"/>
    <row r="311" ht="23.25" customHeight="1"/>
    <row r="312" ht="23.25" customHeight="1"/>
    <row r="313" ht="23.25" customHeight="1"/>
    <row r="314" ht="23.25" customHeight="1"/>
    <row r="315" ht="23.25" customHeight="1"/>
    <row r="316" ht="23.25" customHeight="1"/>
    <row r="317" ht="23.25" customHeight="1"/>
    <row r="318" ht="23.25" customHeight="1"/>
    <row r="319" ht="23.25" customHeight="1"/>
    <row r="320" ht="23.25" customHeight="1"/>
    <row r="321" ht="23.25" customHeight="1"/>
    <row r="322" ht="23.25" customHeight="1"/>
    <row r="323" ht="23.25" customHeight="1"/>
    <row r="324" ht="23.25" customHeight="1"/>
    <row r="325" ht="23.25" customHeight="1"/>
    <row r="326" ht="23.25" customHeight="1"/>
    <row r="327" ht="23.25" customHeight="1"/>
    <row r="328" ht="23.25" customHeight="1"/>
    <row r="329" ht="23.25" customHeight="1"/>
    <row r="330" ht="23.25" customHeight="1"/>
    <row r="331" ht="23.25" customHeight="1"/>
    <row r="332" ht="23.25" customHeight="1"/>
    <row r="333" ht="23.25" customHeight="1"/>
    <row r="334" ht="23.25" customHeight="1"/>
    <row r="335" ht="23.25" customHeight="1"/>
    <row r="336" ht="23.25" customHeight="1"/>
    <row r="337" ht="23.25" customHeight="1"/>
    <row r="338" ht="23.25" customHeight="1"/>
    <row r="339" ht="23.25" customHeight="1"/>
    <row r="340" ht="23.25" customHeight="1"/>
    <row r="341" ht="23.25" customHeight="1"/>
    <row r="342" ht="23.25" customHeight="1"/>
    <row r="343" ht="23.25" customHeight="1"/>
    <row r="344" ht="23.25" customHeight="1"/>
    <row r="345" ht="23.25" customHeight="1"/>
    <row r="346" ht="23.25" customHeight="1"/>
    <row r="347" ht="23.25" customHeight="1"/>
    <row r="348" ht="23.25" customHeight="1"/>
    <row r="349" ht="23.25" customHeight="1"/>
    <row r="350" ht="23.25" customHeight="1"/>
    <row r="351" ht="23.25" customHeight="1"/>
    <row r="352" ht="23.25" customHeight="1"/>
    <row r="353" ht="23.25" customHeight="1"/>
    <row r="354" ht="23.25" customHeight="1"/>
    <row r="355" ht="23.25" customHeight="1"/>
    <row r="356" ht="23.25" customHeight="1"/>
    <row r="357" ht="23.25" customHeight="1"/>
    <row r="358" ht="23.25" customHeight="1"/>
    <row r="359" ht="23.25" customHeight="1"/>
    <row r="360" ht="23.25" customHeight="1"/>
    <row r="361" ht="23.25" customHeight="1"/>
    <row r="362" ht="23.25" customHeight="1"/>
    <row r="363" ht="23.25" customHeight="1"/>
    <row r="364" ht="23.25" customHeight="1"/>
    <row r="365" ht="23.25" customHeight="1"/>
    <row r="366" ht="23.25" customHeight="1"/>
    <row r="367" ht="23.25" customHeight="1"/>
    <row r="368" ht="23.25" customHeight="1"/>
    <row r="369" ht="23.25" customHeight="1"/>
    <row r="370" ht="23.25" customHeight="1"/>
    <row r="371" ht="23.25" customHeight="1"/>
    <row r="372" ht="23.25" customHeight="1"/>
    <row r="373" ht="23.25" customHeight="1"/>
    <row r="374" ht="23.25" customHeight="1"/>
    <row r="375" ht="23.25" customHeight="1"/>
    <row r="376" ht="23.25" customHeight="1"/>
    <row r="377" ht="23.25" customHeight="1"/>
    <row r="378" ht="23.25" customHeight="1"/>
    <row r="379" ht="23.25" customHeight="1"/>
    <row r="380" ht="23.25" customHeight="1"/>
    <row r="381" ht="23.25" customHeight="1"/>
    <row r="382" ht="23.25" customHeight="1"/>
    <row r="383" ht="23.25" customHeight="1"/>
    <row r="384" ht="23.25" customHeight="1"/>
    <row r="385" ht="23.25" customHeight="1"/>
    <row r="386" ht="23.25" customHeight="1"/>
    <row r="387" ht="23.25" customHeight="1"/>
    <row r="388" ht="23.25" customHeight="1"/>
    <row r="389" ht="23.25" customHeight="1"/>
    <row r="390" ht="23.25" customHeight="1"/>
    <row r="391" ht="23.25" customHeight="1"/>
    <row r="392" ht="23.25" customHeight="1"/>
    <row r="393" ht="23.25" customHeight="1"/>
    <row r="394" ht="23.25" customHeight="1"/>
    <row r="395" ht="23.25" customHeight="1"/>
    <row r="396" ht="23.25" customHeight="1"/>
    <row r="397" ht="23.25" customHeight="1"/>
    <row r="398" ht="23.25" customHeight="1"/>
    <row r="399" ht="23.25" customHeight="1"/>
    <row r="400" ht="23.25" customHeight="1"/>
    <row r="401" ht="23.25" customHeight="1"/>
    <row r="402" ht="23.25" customHeight="1"/>
    <row r="403" ht="23.25" customHeight="1"/>
    <row r="404" ht="23.25" customHeight="1"/>
    <row r="405" ht="23.25" customHeight="1"/>
    <row r="406" ht="23.25" customHeight="1"/>
    <row r="407" ht="23.25" customHeight="1"/>
    <row r="408" ht="23.25" customHeight="1"/>
    <row r="409" ht="23.25" customHeight="1"/>
    <row r="410" ht="23.25" customHeight="1"/>
    <row r="411" ht="23.25" customHeight="1"/>
    <row r="412" ht="23.25" customHeight="1"/>
    <row r="413" ht="23.25" customHeight="1"/>
    <row r="414" ht="23.25" customHeight="1"/>
    <row r="415" ht="23.25" customHeight="1"/>
    <row r="416" ht="23.25" customHeight="1"/>
    <row r="417" ht="23.25" customHeight="1"/>
    <row r="418" ht="23.25" customHeight="1"/>
    <row r="419" ht="23.25" customHeight="1"/>
    <row r="420" ht="23.25" customHeight="1"/>
    <row r="421" ht="23.25" customHeight="1"/>
    <row r="422" ht="23.25" customHeight="1"/>
    <row r="423" ht="23.25" customHeight="1"/>
    <row r="424" ht="23.25" customHeight="1"/>
    <row r="425" ht="23.25" customHeight="1"/>
    <row r="426" ht="23.25" customHeight="1"/>
    <row r="427" ht="23.25" customHeight="1"/>
    <row r="428" ht="23.25" customHeight="1"/>
    <row r="429" ht="23.25" customHeight="1"/>
    <row r="430" ht="23.25" customHeight="1"/>
    <row r="431" ht="23.25" customHeight="1"/>
    <row r="432" ht="23.25" customHeight="1"/>
    <row r="433" ht="23.25" customHeight="1"/>
    <row r="434" ht="23.25" customHeight="1"/>
    <row r="435" ht="23.25" customHeight="1"/>
    <row r="436" ht="23.25" customHeight="1"/>
    <row r="437" ht="23.25" customHeight="1"/>
    <row r="438" ht="23.25" customHeight="1"/>
    <row r="439" ht="23.25" customHeight="1"/>
    <row r="440" ht="23.25" customHeight="1"/>
    <row r="441" ht="23.25" customHeight="1"/>
    <row r="442" ht="23.25" customHeight="1"/>
    <row r="443" ht="23.25" customHeight="1"/>
    <row r="444" ht="23.25" customHeight="1"/>
    <row r="445" ht="23.25" customHeight="1"/>
    <row r="446" ht="23.25" customHeight="1"/>
    <row r="447" ht="23.25" customHeight="1"/>
    <row r="448" ht="23.25" customHeight="1"/>
    <row r="449" ht="23.25" customHeight="1"/>
    <row r="450" ht="23.25" customHeight="1"/>
    <row r="451" ht="23.25" customHeight="1"/>
    <row r="452" ht="23.25" customHeight="1"/>
    <row r="453" ht="23.25" customHeight="1"/>
    <row r="454" ht="23.25" customHeight="1"/>
    <row r="455" ht="23.25" customHeight="1"/>
    <row r="456" ht="23.25" customHeight="1"/>
    <row r="457" ht="23.25" customHeight="1"/>
    <row r="458" ht="23.25" customHeight="1"/>
    <row r="459" ht="23.25" customHeight="1"/>
    <row r="460" ht="23.25" customHeight="1"/>
    <row r="461" ht="23.25" customHeight="1"/>
    <row r="462" ht="23.25" customHeight="1"/>
    <row r="463" ht="23.25" customHeight="1"/>
    <row r="464" ht="23.25" customHeight="1"/>
    <row r="465" ht="23.25" customHeight="1"/>
    <row r="466" ht="23.25" customHeight="1"/>
    <row r="467" ht="23.25" customHeight="1"/>
    <row r="468" ht="23.25" customHeight="1"/>
    <row r="469" ht="23.25" customHeight="1"/>
    <row r="470" ht="23.25" customHeight="1"/>
    <row r="471" ht="23.25" customHeight="1"/>
    <row r="472" ht="23.25" customHeight="1"/>
    <row r="473" ht="23.25" customHeight="1"/>
    <row r="474" ht="23.25" customHeight="1"/>
    <row r="475" ht="23.25" customHeight="1"/>
    <row r="476" ht="23.25" customHeight="1"/>
    <row r="477" ht="23.25" customHeight="1"/>
    <row r="478" ht="23.25" customHeight="1"/>
    <row r="479" ht="23.25" customHeight="1"/>
    <row r="480" ht="23.25" customHeight="1"/>
    <row r="481" ht="23.25" customHeight="1"/>
    <row r="482" ht="23.25" customHeight="1"/>
    <row r="483" ht="23.25" customHeight="1"/>
    <row r="484" ht="23.25" customHeight="1"/>
    <row r="485" ht="23.25" customHeight="1"/>
    <row r="486" ht="23.25" customHeight="1"/>
    <row r="487" ht="23.25" customHeight="1"/>
    <row r="488" ht="23.25" customHeight="1"/>
    <row r="489" ht="23.25" customHeight="1"/>
    <row r="490" ht="23.25" customHeight="1"/>
    <row r="491" ht="23.25" customHeight="1"/>
    <row r="492" ht="23.25" customHeight="1"/>
    <row r="493" ht="23.25" customHeight="1"/>
    <row r="494" ht="23.25" customHeight="1"/>
    <row r="495" ht="23.25" customHeight="1"/>
    <row r="496" ht="23.25" customHeight="1"/>
    <row r="497" ht="23.25" customHeight="1"/>
    <row r="498" ht="23.25" customHeight="1"/>
    <row r="499" ht="23.25" customHeight="1"/>
    <row r="500" ht="23.25" customHeight="1"/>
    <row r="501" ht="23.25" customHeight="1"/>
    <row r="502" ht="23.25" customHeight="1"/>
    <row r="503" ht="23.25" customHeight="1"/>
    <row r="504" ht="23.25" customHeight="1"/>
    <row r="505" ht="23.25" customHeight="1"/>
    <row r="506" ht="23.25" customHeight="1"/>
    <row r="507" ht="23.25" customHeight="1"/>
    <row r="508" ht="23.25" customHeight="1"/>
    <row r="509" ht="23.25" customHeight="1"/>
    <row r="510" ht="23.25" customHeight="1"/>
    <row r="511" ht="23.25" customHeight="1"/>
    <row r="512" ht="23.25" customHeight="1"/>
    <row r="513" ht="23.25" customHeight="1"/>
    <row r="514" ht="23.25" customHeight="1"/>
    <row r="515" ht="23.25" customHeight="1"/>
    <row r="516" ht="23.25" customHeight="1"/>
    <row r="517" ht="23.25" customHeight="1"/>
    <row r="518" ht="23.25" customHeight="1"/>
    <row r="519" ht="23.25" customHeight="1"/>
    <row r="520" ht="23.25" customHeight="1"/>
    <row r="521" ht="23.25" customHeight="1"/>
    <row r="522" ht="23.25" customHeight="1"/>
    <row r="523" ht="23.25" customHeight="1"/>
    <row r="524" ht="23.25" customHeight="1"/>
    <row r="525" ht="23.25" customHeight="1"/>
    <row r="526" ht="23.25" customHeight="1"/>
    <row r="527" ht="23.25" customHeight="1"/>
    <row r="528" ht="23.25" customHeight="1"/>
    <row r="529" ht="23.25" customHeight="1"/>
    <row r="530" ht="23.25" customHeight="1"/>
    <row r="531" ht="23.25" customHeight="1"/>
    <row r="532" ht="23.25" customHeight="1"/>
    <row r="533" ht="23.25" customHeight="1"/>
    <row r="534" ht="23.25" customHeight="1"/>
    <row r="535" ht="23.25" customHeight="1"/>
    <row r="536" ht="23.25" customHeight="1"/>
    <row r="537" ht="23.25" customHeight="1"/>
    <row r="538" ht="23.25" customHeight="1"/>
    <row r="539" ht="23.25" customHeight="1"/>
    <row r="540" ht="23.25" customHeight="1"/>
    <row r="541" ht="23.25" customHeight="1"/>
    <row r="542" ht="23.25" customHeight="1"/>
    <row r="543" ht="23.25" customHeight="1"/>
    <row r="544" ht="23.25" customHeight="1"/>
    <row r="545" ht="23.25" customHeight="1"/>
    <row r="546" ht="23.25" customHeight="1"/>
    <row r="547" ht="23.25" customHeight="1"/>
    <row r="548" ht="23.25" customHeight="1"/>
    <row r="549" ht="23.25" customHeight="1"/>
    <row r="550" ht="23.25" customHeight="1"/>
    <row r="551" ht="23.25" customHeight="1"/>
    <row r="552" ht="23.25" customHeight="1"/>
    <row r="553" ht="23.25" customHeight="1"/>
    <row r="554" ht="23.25" customHeight="1"/>
    <row r="555" ht="23.25" customHeight="1"/>
    <row r="556" ht="23.25" customHeight="1"/>
    <row r="557" ht="23.25" customHeight="1"/>
    <row r="558" ht="23.25" customHeight="1"/>
    <row r="559" ht="23.25" customHeight="1"/>
    <row r="560" ht="23.25" customHeight="1"/>
    <row r="561" ht="23.25" customHeight="1"/>
    <row r="562" ht="23.25" customHeight="1"/>
    <row r="563" ht="23.25" customHeight="1"/>
    <row r="564" ht="23.25" customHeight="1"/>
    <row r="565" ht="23.25" customHeight="1"/>
    <row r="566" ht="23.25" customHeight="1"/>
    <row r="567" ht="23.25" customHeight="1"/>
    <row r="568" ht="23.25" customHeight="1"/>
    <row r="569" ht="23.25" customHeight="1"/>
    <row r="570" ht="23.25" customHeight="1"/>
    <row r="571" ht="23.25" customHeight="1"/>
    <row r="572" ht="23.25" customHeight="1"/>
    <row r="573" ht="23.25" customHeight="1"/>
    <row r="574" ht="23.25" customHeight="1"/>
    <row r="575" ht="23.25" customHeight="1"/>
    <row r="576" ht="23.25" customHeight="1"/>
    <row r="577" ht="23.25" customHeight="1"/>
    <row r="578" ht="23.25" customHeight="1"/>
    <row r="579" ht="23.25" customHeight="1"/>
    <row r="580" ht="23.25" customHeight="1"/>
    <row r="581" ht="23.25" customHeight="1"/>
    <row r="582" ht="23.25" customHeight="1"/>
    <row r="583" ht="23.25" customHeight="1"/>
    <row r="584" ht="23.25" customHeight="1"/>
    <row r="585" ht="23.25" customHeight="1"/>
    <row r="586" ht="23.25" customHeight="1"/>
    <row r="587" ht="23.25" customHeight="1"/>
    <row r="588" ht="23.25" customHeight="1"/>
    <row r="589" ht="23.25" customHeight="1"/>
    <row r="590" ht="23.25" customHeight="1"/>
    <row r="591" ht="23.25" customHeight="1"/>
    <row r="592" ht="23.25" customHeight="1"/>
    <row r="593" ht="23.25" customHeight="1"/>
    <row r="594" ht="23.25" customHeight="1"/>
    <row r="595" ht="23.25" customHeight="1"/>
    <row r="596" ht="23.25" customHeight="1"/>
    <row r="597" ht="23.25" customHeight="1"/>
    <row r="598" ht="23.25" customHeight="1"/>
    <row r="599" ht="23.25" customHeight="1"/>
    <row r="600" ht="23.25" customHeight="1"/>
    <row r="601" ht="23.25" customHeight="1"/>
    <row r="602" ht="23.25" customHeight="1"/>
    <row r="603" ht="23.25" customHeight="1"/>
    <row r="604" ht="23.25" customHeight="1"/>
    <row r="605" ht="23.25" customHeight="1"/>
    <row r="606" ht="23.25" customHeight="1"/>
    <row r="607" ht="23.25" customHeight="1"/>
    <row r="608" ht="23.25" customHeight="1"/>
    <row r="609" ht="23.25" customHeight="1"/>
    <row r="610" ht="23.25" customHeight="1"/>
    <row r="611" ht="23.25" customHeight="1"/>
    <row r="612" ht="23.25" customHeight="1"/>
    <row r="613" ht="23.25" customHeight="1"/>
    <row r="614" ht="23.25" customHeight="1"/>
    <row r="615" ht="23.25" customHeight="1"/>
    <row r="616" ht="23.25" customHeight="1"/>
    <row r="617" ht="23.25" customHeight="1"/>
    <row r="618" ht="23.25" customHeight="1"/>
    <row r="619" ht="23.25" customHeight="1"/>
    <row r="620" ht="23.25" customHeight="1"/>
    <row r="621" ht="23.25" customHeight="1"/>
    <row r="622" ht="23.25" customHeight="1"/>
    <row r="623" ht="23.25" customHeight="1"/>
    <row r="624" ht="23.25" customHeight="1"/>
    <row r="625" ht="23.25" customHeight="1"/>
    <row r="626" ht="23.25" customHeight="1"/>
    <row r="627" ht="23.25" customHeight="1"/>
    <row r="628" ht="23.25" customHeight="1"/>
    <row r="629" ht="23.25" customHeight="1"/>
    <row r="630" ht="23.25" customHeight="1"/>
    <row r="631" ht="23.25" customHeight="1"/>
    <row r="632" ht="23.25" customHeight="1"/>
    <row r="633" ht="23.25" customHeight="1"/>
    <row r="634" ht="23.25" customHeight="1"/>
    <row r="635" ht="23.25" customHeight="1"/>
    <row r="636" ht="23.25" customHeight="1"/>
    <row r="637" ht="23.25" customHeight="1"/>
    <row r="638" ht="23.25" customHeight="1"/>
    <row r="639" ht="23.25" customHeight="1"/>
    <row r="640" ht="23.25" customHeight="1"/>
    <row r="641" ht="23.25" customHeight="1"/>
    <row r="642" ht="23.25" customHeight="1"/>
    <row r="643" ht="23.25" customHeight="1"/>
    <row r="644" ht="23.25" customHeight="1"/>
    <row r="645" ht="23.25" customHeight="1"/>
    <row r="646" ht="23.25" customHeight="1"/>
    <row r="647" ht="23.25" customHeight="1"/>
    <row r="648" ht="23.25" customHeight="1"/>
    <row r="649" ht="23.25" customHeight="1"/>
    <row r="650" ht="23.25" customHeight="1"/>
    <row r="651" ht="23.25" customHeight="1"/>
    <row r="652" ht="23.25" customHeight="1"/>
    <row r="653" ht="23.25" customHeight="1"/>
    <row r="654" ht="23.25" customHeight="1"/>
    <row r="655" ht="23.25" customHeight="1"/>
    <row r="656" ht="23.25" customHeight="1"/>
    <row r="657" ht="23.25" customHeight="1"/>
    <row r="658" ht="23.25" customHeight="1"/>
    <row r="659" ht="23.25" customHeight="1"/>
    <row r="660" ht="23.25" customHeight="1"/>
    <row r="661" ht="23.25" customHeight="1"/>
    <row r="662" ht="23.25" customHeight="1"/>
    <row r="663" ht="23.25" customHeight="1"/>
    <row r="664" ht="23.25" customHeight="1"/>
    <row r="665" ht="23.25" customHeight="1"/>
    <row r="666" ht="23.25" customHeight="1"/>
    <row r="667" ht="23.25" customHeight="1"/>
    <row r="668" ht="23.25" customHeight="1"/>
    <row r="669" ht="23.25" customHeight="1"/>
    <row r="670" ht="23.25" customHeight="1"/>
    <row r="671" ht="23.25" customHeight="1"/>
    <row r="672" ht="23.25" customHeight="1"/>
    <row r="673" ht="23.25" customHeight="1"/>
    <row r="674" ht="23.25" customHeight="1"/>
    <row r="675" ht="23.25" customHeight="1"/>
    <row r="676" ht="23.25" customHeight="1"/>
    <row r="677" ht="23.25" customHeight="1"/>
    <row r="678" ht="23.25" customHeight="1"/>
    <row r="679" ht="23.25" customHeight="1"/>
    <row r="680" ht="23.25" customHeight="1"/>
    <row r="681" ht="23.25" customHeight="1"/>
    <row r="682" ht="23.25" customHeight="1"/>
    <row r="683" ht="23.25" customHeight="1"/>
    <row r="684" ht="23.25" customHeight="1"/>
    <row r="685" ht="23.25" customHeight="1"/>
    <row r="686" ht="23.25" customHeight="1"/>
    <row r="687" ht="23.25" customHeight="1"/>
    <row r="688" ht="23.25" customHeight="1"/>
    <row r="689" ht="23.25" customHeight="1"/>
    <row r="690" ht="23.25" customHeight="1"/>
    <row r="691" ht="23.25" customHeight="1"/>
    <row r="692" ht="23.25" customHeight="1"/>
    <row r="693" ht="23.25" customHeight="1"/>
    <row r="694" ht="23.25" customHeight="1"/>
    <row r="695" ht="23.25" customHeight="1"/>
    <row r="696" ht="23.25" customHeight="1"/>
    <row r="697" ht="23.25" customHeight="1"/>
    <row r="698" ht="23.25" customHeight="1"/>
    <row r="699" ht="23.25" customHeight="1"/>
    <row r="700" ht="23.25" customHeight="1"/>
    <row r="701" ht="23.25" customHeight="1"/>
    <row r="702" ht="23.25" customHeight="1"/>
    <row r="703" ht="23.25" customHeight="1"/>
    <row r="704" ht="23.25" customHeight="1"/>
    <row r="705" ht="23.25" customHeight="1"/>
    <row r="706" ht="23.25" customHeight="1"/>
    <row r="707" ht="23.25" customHeight="1"/>
    <row r="708" ht="23.25" customHeight="1"/>
    <row r="709" ht="23.25" customHeight="1"/>
    <row r="710" ht="23.25" customHeight="1"/>
    <row r="711" ht="23.25" customHeight="1"/>
    <row r="712" ht="23.25" customHeight="1"/>
    <row r="713" ht="23.25" customHeight="1"/>
    <row r="714" ht="23.25" customHeight="1"/>
    <row r="715" ht="23.25" customHeight="1"/>
    <row r="716" ht="23.25" customHeight="1"/>
    <row r="717" ht="23.25" customHeight="1"/>
    <row r="718" ht="23.25" customHeight="1"/>
    <row r="719" ht="23.25" customHeight="1"/>
    <row r="720" ht="23.25" customHeight="1"/>
    <row r="721" ht="23.25" customHeight="1"/>
    <row r="722" ht="23.25" customHeight="1"/>
    <row r="723" ht="23.25" customHeight="1"/>
    <row r="724" ht="23.25" customHeight="1"/>
    <row r="725" ht="23.25" customHeight="1"/>
    <row r="726" ht="23.25" customHeight="1"/>
    <row r="727" ht="23.25" customHeight="1"/>
    <row r="728" ht="23.25" customHeight="1"/>
    <row r="729" ht="23.25" customHeight="1"/>
    <row r="730" ht="23.25" customHeight="1"/>
    <row r="731" ht="23.25" customHeight="1"/>
    <row r="732" ht="23.25" customHeight="1"/>
    <row r="733" ht="23.25" customHeight="1"/>
    <row r="734" ht="23.25" customHeight="1"/>
    <row r="735" ht="23.25" customHeight="1"/>
    <row r="736" ht="23.25" customHeight="1"/>
    <row r="737" ht="23.25" customHeight="1"/>
    <row r="738" ht="23.25" customHeight="1"/>
    <row r="739" ht="23.25" customHeight="1"/>
    <row r="740" ht="23.25" customHeight="1"/>
    <row r="741" ht="23.25" customHeight="1"/>
    <row r="742" ht="23.25" customHeight="1"/>
    <row r="743" ht="23.25" customHeight="1"/>
    <row r="744" ht="23.25" customHeight="1"/>
    <row r="745" ht="23.25" customHeight="1"/>
    <row r="746" ht="23.25" customHeight="1"/>
    <row r="747" ht="23.25" customHeight="1"/>
    <row r="748" ht="23.25" customHeight="1"/>
    <row r="749" ht="23.25" customHeight="1"/>
    <row r="750" ht="23.25" customHeight="1"/>
    <row r="751" ht="23.25" customHeight="1"/>
    <row r="752" ht="23.25" customHeight="1"/>
    <row r="753" ht="23.25" customHeight="1"/>
    <row r="754" ht="23.25" customHeight="1"/>
    <row r="755" ht="23.25" customHeight="1"/>
    <row r="756" ht="23.25" customHeight="1"/>
    <row r="757" ht="23.25" customHeight="1"/>
    <row r="758" ht="23.25" customHeight="1"/>
    <row r="759" ht="23.25" customHeight="1"/>
    <row r="760" ht="23.25" customHeight="1"/>
    <row r="761" ht="23.25" customHeight="1"/>
    <row r="762" ht="23.25" customHeight="1"/>
    <row r="763" ht="23.25" customHeight="1"/>
    <row r="764" ht="23.25" customHeight="1"/>
    <row r="765" ht="23.25" customHeight="1"/>
    <row r="766" ht="23.25" customHeight="1"/>
    <row r="767" ht="23.25" customHeight="1"/>
    <row r="768" ht="23.25" customHeight="1"/>
    <row r="769" ht="23.25" customHeight="1"/>
    <row r="770" ht="23.25" customHeight="1"/>
    <row r="771" ht="23.25" customHeight="1"/>
    <row r="772" ht="23.25" customHeight="1"/>
    <row r="773" ht="23.25" customHeight="1"/>
    <row r="774" ht="23.25" customHeight="1"/>
    <row r="775" ht="23.25" customHeight="1"/>
    <row r="776" ht="23.25" customHeight="1"/>
    <row r="777" ht="23.25" customHeight="1"/>
    <row r="778" ht="23.25" customHeight="1"/>
    <row r="779" ht="23.25" customHeight="1"/>
    <row r="780" ht="23.25" customHeight="1"/>
    <row r="781" ht="23.25" customHeight="1"/>
    <row r="782" ht="23.25" customHeight="1"/>
    <row r="783" ht="23.25" customHeight="1"/>
    <row r="784" ht="23.25" customHeight="1"/>
    <row r="785" ht="23.25" customHeight="1"/>
    <row r="786" ht="23.25" customHeight="1"/>
    <row r="787" ht="23.25" customHeight="1"/>
    <row r="788" ht="23.25" customHeight="1"/>
    <row r="789" ht="23.25" customHeight="1"/>
    <row r="790" ht="23.25" customHeight="1"/>
    <row r="791" ht="23.25" customHeight="1"/>
    <row r="792" ht="23.25" customHeight="1"/>
    <row r="793" ht="23.25" customHeight="1"/>
    <row r="794" ht="23.25" customHeight="1"/>
    <row r="795" ht="23.25" customHeight="1"/>
    <row r="796" ht="23.25" customHeight="1"/>
    <row r="797" ht="23.25" customHeight="1"/>
    <row r="798" ht="23.25" customHeight="1"/>
    <row r="799" ht="23.25" customHeight="1"/>
    <row r="800" ht="23.25" customHeight="1"/>
    <row r="801" ht="23.25" customHeight="1"/>
    <row r="802" ht="23.25" customHeight="1"/>
    <row r="803" ht="23.25" customHeight="1"/>
    <row r="804" ht="23.25" customHeight="1"/>
    <row r="805" ht="23.25" customHeight="1"/>
    <row r="806" ht="23.25" customHeight="1"/>
    <row r="807" ht="23.25" customHeight="1"/>
    <row r="808" ht="23.25" customHeight="1"/>
    <row r="809" ht="23.25" customHeight="1"/>
    <row r="810" ht="23.25" customHeight="1"/>
    <row r="811" ht="23.25" customHeight="1"/>
    <row r="812" ht="23.25" customHeight="1"/>
    <row r="813" ht="23.25" customHeight="1"/>
    <row r="814" ht="23.25" customHeight="1"/>
    <row r="815" ht="23.25" customHeight="1"/>
    <row r="816" ht="23.25" customHeight="1"/>
    <row r="817" ht="23.25" customHeight="1"/>
    <row r="818" ht="23.25" customHeight="1"/>
    <row r="819" ht="23.25" customHeight="1"/>
    <row r="820" ht="23.25" customHeight="1"/>
    <row r="821" ht="23.25" customHeight="1"/>
    <row r="822" ht="23.25" customHeight="1"/>
    <row r="823" ht="23.25" customHeight="1"/>
    <row r="824" ht="23.25" customHeight="1"/>
    <row r="825" ht="23.25" customHeight="1"/>
    <row r="826" ht="23.25" customHeight="1"/>
    <row r="827" ht="23.25" customHeight="1"/>
    <row r="828" ht="23.25" customHeight="1"/>
    <row r="829" ht="23.25" customHeight="1"/>
    <row r="830" ht="23.25" customHeight="1"/>
    <row r="831" ht="23.25" customHeight="1"/>
    <row r="832" ht="23.25" customHeight="1"/>
    <row r="833" ht="23.25" customHeight="1"/>
    <row r="834" ht="23.25" customHeight="1"/>
    <row r="835" ht="23.25" customHeight="1"/>
    <row r="836" ht="23.25" customHeight="1"/>
    <row r="837" ht="23.25" customHeight="1"/>
    <row r="838" ht="23.25" customHeight="1"/>
    <row r="839" ht="23.25" customHeight="1"/>
    <row r="840" ht="23.25" customHeight="1"/>
    <row r="841" ht="23.25" customHeight="1"/>
    <row r="842" ht="23.25" customHeight="1"/>
    <row r="843" ht="23.25" customHeight="1"/>
    <row r="844" ht="23.25" customHeight="1"/>
    <row r="845" ht="23.25" customHeight="1"/>
    <row r="846" ht="23.25" customHeight="1"/>
    <row r="847" ht="23.25" customHeight="1"/>
    <row r="848" ht="23.25" customHeight="1"/>
    <row r="849" ht="23.25" customHeight="1"/>
    <row r="850" ht="23.25" customHeight="1"/>
    <row r="851" ht="23.25" customHeight="1"/>
    <row r="852" ht="23.25" customHeight="1"/>
    <row r="853" ht="23.25" customHeight="1"/>
    <row r="854" ht="23.25" customHeight="1"/>
    <row r="855" ht="23.25" customHeight="1"/>
    <row r="856" ht="23.25" customHeight="1"/>
    <row r="857" ht="23.25" customHeight="1"/>
    <row r="858" ht="23.25" customHeight="1"/>
    <row r="859" ht="23.25" customHeight="1"/>
    <row r="860" ht="23.25" customHeight="1"/>
    <row r="861" ht="23.25" customHeight="1"/>
    <row r="862" ht="23.25" customHeight="1"/>
    <row r="863" ht="23.25" customHeight="1"/>
    <row r="864" ht="23.25" customHeight="1"/>
    <row r="865" ht="23.25" customHeight="1"/>
    <row r="866" ht="23.25" customHeight="1"/>
    <row r="867" ht="23.25" customHeight="1"/>
    <row r="868" ht="23.25" customHeight="1"/>
    <row r="869" ht="23.25" customHeight="1"/>
    <row r="870" ht="23.25" customHeight="1"/>
    <row r="871" ht="23.25" customHeight="1"/>
    <row r="872" ht="23.25" customHeight="1"/>
    <row r="873" ht="23.25" customHeight="1"/>
    <row r="874" ht="23.25" customHeight="1"/>
    <row r="875" ht="23.25" customHeight="1"/>
    <row r="876" ht="23.25" customHeight="1"/>
    <row r="877" ht="23.25" customHeight="1"/>
    <row r="878" ht="23.25" customHeight="1"/>
    <row r="879" ht="23.25" customHeight="1"/>
    <row r="880" ht="23.25" customHeight="1"/>
    <row r="881" ht="23.25" customHeight="1"/>
    <row r="882" ht="23.25" customHeight="1"/>
    <row r="883" ht="23.25" customHeight="1"/>
    <row r="884" ht="23.25" customHeight="1"/>
    <row r="885" ht="23.25" customHeight="1"/>
    <row r="886" ht="23.25" customHeight="1"/>
    <row r="887" ht="23.25" customHeight="1"/>
    <row r="888" ht="23.25" customHeight="1"/>
    <row r="889" ht="23.25" customHeight="1"/>
    <row r="890" ht="23.25" customHeight="1"/>
    <row r="891" ht="23.25" customHeight="1"/>
    <row r="892" ht="23.25" customHeight="1"/>
    <row r="893" ht="23.25" customHeight="1"/>
    <row r="894" ht="23.25" customHeight="1"/>
    <row r="895" ht="23.25" customHeight="1"/>
    <row r="896" ht="23.25" customHeight="1"/>
    <row r="897" ht="23.25" customHeight="1"/>
    <row r="898" ht="23.25" customHeight="1"/>
    <row r="899" ht="23.25" customHeight="1"/>
    <row r="900" ht="23.25" customHeight="1"/>
    <row r="901" ht="23.25" customHeight="1"/>
    <row r="902" ht="23.25" customHeight="1"/>
    <row r="903" ht="23.25" customHeight="1"/>
    <row r="904" ht="23.25" customHeight="1"/>
    <row r="905" ht="23.25" customHeight="1"/>
    <row r="906" ht="23.25" customHeight="1"/>
    <row r="907" ht="23.25" customHeight="1"/>
    <row r="908" ht="23.25" customHeight="1"/>
    <row r="909" ht="23.25" customHeight="1"/>
    <row r="910" ht="23.25" customHeight="1"/>
    <row r="911" ht="23.25" customHeight="1"/>
    <row r="912" ht="23.25" customHeight="1"/>
    <row r="913" ht="23.25" customHeight="1"/>
    <row r="914" ht="23.25" customHeight="1"/>
    <row r="915" ht="23.25" customHeight="1"/>
    <row r="916" ht="23.25" customHeight="1"/>
    <row r="917" ht="23.25" customHeight="1"/>
    <row r="918" ht="23.25" customHeight="1"/>
    <row r="919" ht="23.25" customHeight="1"/>
    <row r="920" ht="23.25" customHeight="1"/>
    <row r="921" ht="23.25" customHeight="1"/>
    <row r="922" ht="23.25" customHeight="1"/>
    <row r="923" ht="23.25" customHeight="1"/>
    <row r="924" ht="23.25" customHeight="1"/>
    <row r="925" ht="23.25" customHeight="1"/>
    <row r="926" ht="23.25" customHeight="1"/>
    <row r="927" ht="23.25" customHeight="1"/>
    <row r="928" ht="23.25" customHeight="1"/>
    <row r="929" ht="23.25" customHeight="1"/>
    <row r="930" ht="23.25" customHeight="1"/>
    <row r="931" ht="23.25" customHeight="1"/>
    <row r="932" ht="23.25" customHeight="1"/>
    <row r="933" ht="23.25" customHeight="1"/>
    <row r="934" ht="23.25" customHeight="1"/>
    <row r="935" ht="23.25" customHeight="1"/>
    <row r="936" ht="23.25" customHeight="1"/>
    <row r="937" ht="23.25" customHeight="1"/>
    <row r="938" ht="23.25" customHeight="1"/>
    <row r="939" ht="23.25" customHeight="1"/>
    <row r="940" ht="23.25" customHeight="1"/>
    <row r="941" ht="23.25" customHeight="1"/>
    <row r="942" ht="23.25" customHeight="1"/>
    <row r="943" ht="23.25" customHeight="1"/>
    <row r="944" ht="23.25" customHeight="1"/>
    <row r="945" ht="23.25" customHeight="1"/>
    <row r="946" ht="23.25" customHeight="1"/>
    <row r="947" ht="23.25" customHeight="1"/>
    <row r="948" ht="23.25" customHeight="1"/>
    <row r="949" ht="23.25" customHeight="1"/>
    <row r="950" ht="23.25" customHeight="1"/>
    <row r="951" ht="23.25" customHeight="1"/>
    <row r="952" ht="23.25" customHeight="1"/>
    <row r="953" ht="23.25" customHeight="1"/>
    <row r="954" ht="23.25" customHeight="1"/>
    <row r="955" ht="23.25" customHeight="1"/>
    <row r="956" ht="23.25" customHeight="1"/>
    <row r="957" ht="23.25" customHeight="1"/>
    <row r="958" ht="23.25" customHeight="1"/>
    <row r="959" ht="23.25" customHeight="1"/>
    <row r="960" ht="23.25" customHeight="1"/>
    <row r="961" ht="23.25" customHeight="1"/>
    <row r="962" ht="23.25" customHeight="1"/>
    <row r="963" ht="23.25" customHeight="1"/>
    <row r="964" ht="23.25" customHeight="1"/>
    <row r="965" ht="23.25" customHeight="1"/>
    <row r="966" ht="23.25" customHeight="1"/>
    <row r="967" ht="23.25" customHeight="1"/>
    <row r="968" ht="23.25" customHeight="1"/>
    <row r="969" ht="23.25" customHeight="1"/>
    <row r="970" ht="23.25" customHeight="1"/>
    <row r="971" ht="23.25" customHeight="1"/>
    <row r="972" ht="23.25" customHeight="1"/>
    <row r="973" ht="23.25" customHeight="1"/>
    <row r="974" ht="23.25" customHeight="1"/>
    <row r="975" ht="23.25" customHeight="1"/>
    <row r="976" ht="23.25" customHeight="1"/>
    <row r="977" ht="23.25" customHeight="1"/>
    <row r="978" ht="23.25" customHeight="1"/>
    <row r="979" ht="23.25" customHeight="1"/>
    <row r="980" ht="23.25" customHeight="1"/>
    <row r="981" ht="23.25" customHeight="1"/>
    <row r="982" ht="23.25" customHeight="1"/>
    <row r="983" ht="23.25" customHeight="1"/>
    <row r="984" ht="23.25" customHeight="1"/>
    <row r="985" ht="23.25" customHeight="1"/>
    <row r="986" ht="23.25" customHeight="1"/>
    <row r="987" ht="23.25" customHeight="1"/>
    <row r="988" ht="23.25" customHeight="1"/>
    <row r="989" ht="23.25" customHeight="1"/>
    <row r="990" ht="23.25" customHeight="1"/>
    <row r="991" ht="23.25" customHeight="1"/>
    <row r="992" ht="23.25" customHeight="1"/>
    <row r="993" ht="23.25" customHeight="1"/>
    <row r="994" ht="23.25" customHeight="1"/>
    <row r="995" ht="23.25" customHeight="1"/>
    <row r="996" ht="23.25" customHeight="1"/>
    <row r="997" ht="23.25" customHeight="1"/>
    <row r="998" ht="23.25" customHeight="1"/>
    <row r="999" ht="23.25" customHeight="1"/>
    <row r="1000" ht="23.25" customHeight="1"/>
  </sheetData>
  <mergeCells count="65">
    <mergeCell ref="B60:C60"/>
    <mergeCell ref="B61:C61"/>
    <mergeCell ref="B62:C62"/>
    <mergeCell ref="B63:C63"/>
    <mergeCell ref="B64:C64"/>
    <mergeCell ref="B65:C65"/>
    <mergeCell ref="B66:C66"/>
    <mergeCell ref="B72:C72"/>
    <mergeCell ref="C75:D75"/>
    <mergeCell ref="B67:C67"/>
    <mergeCell ref="B68:C68"/>
    <mergeCell ref="B69:C69"/>
    <mergeCell ref="B70:C70"/>
    <mergeCell ref="B71:C71"/>
    <mergeCell ref="K73:M73"/>
    <mergeCell ref="K74:M74"/>
    <mergeCell ref="J3:M3"/>
    <mergeCell ref="J4:M4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B41:C41"/>
    <mergeCell ref="B42:C42"/>
    <mergeCell ref="B43:C43"/>
    <mergeCell ref="B44:C44"/>
    <mergeCell ref="B45:C45"/>
    <mergeCell ref="B46:C46"/>
    <mergeCell ref="B47:C47"/>
    <mergeCell ref="B48:C48"/>
    <mergeCell ref="B49:C49"/>
    <mergeCell ref="B50:C50"/>
    <mergeCell ref="B51:C51"/>
    <mergeCell ref="B52:C52"/>
    <mergeCell ref="B53:C53"/>
    <mergeCell ref="B54:C54"/>
    <mergeCell ref="B55:C55"/>
    <mergeCell ref="B56:C56"/>
    <mergeCell ref="B57:C57"/>
    <mergeCell ref="B58:C58"/>
    <mergeCell ref="B59:C59"/>
  </mergeCells>
  <pageMargins left="0.75" right="0.75" top="1" bottom="1" header="0" footer="0"/>
  <ignoredErrors>
    <ignoredError numberStoredAsText="1" sqref="A1:AN1000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AN1000"/>
  <sheetViews>
    <sheetView workbookViewId="0" rightToLeft="0"/>
  </sheetViews>
  <cols>
    <col min="1" max="1" customWidth="1" width="5.63"/>
    <col min="2" max="2" customWidth="1" width="16.63"/>
    <col min="3" max="3" customWidth="1" width="38.38"/>
    <col min="4" max="4" customWidth="1" width="14.63"/>
    <col min="5" max="5" customWidth="1" width="17.75"/>
    <col min="6" max="6" customWidth="1" width="10.13"/>
    <col min="7" max="7" customWidth="1" width="14.63"/>
    <col min="8" max="8" customWidth="1" width="14.63"/>
    <col min="9" max="9" customWidth="1" width="14.25"/>
    <col min="10" max="10" customWidth="1" width="12.38"/>
    <col min="11" max="11" customWidth="1" width="11.63"/>
    <col min="12" max="12" customWidth="1" width="12.13"/>
    <col min="13" max="13" customWidth="1" width="11.38"/>
    <col min="14" max="14" customWidth="1" width="16.13"/>
    <col min="15" max="15" customWidth="1" width="11"/>
    <col min="16" max="16" customWidth="1" width="8.38"/>
    <col min="17" max="17" customWidth="1" width="9.38"/>
    <col min="18" max="18" customWidth="1" width="17"/>
    <col min="19" max="19" customWidth="1" width="15.38"/>
    <col min="20" max="20" customWidth="1" width="12.75"/>
    <col min="21" max="21" customWidth="1" width="15.38"/>
    <col min="22" max="22" customWidth="1" width="12.63"/>
    <col min="23" max="23" customWidth="1" width="11.63"/>
    <col min="24" max="24" customWidth="1" width="14.75"/>
    <col min="25" max="25" customWidth="1" width="14.75"/>
    <col min="26" max="26" customWidth="1" width="14.75"/>
    <col min="27" max="27" customWidth="1" width="14.75"/>
    <col min="28" max="28" customWidth="1" width="14.75"/>
    <col min="29" max="29" customWidth="1" width="14.75"/>
    <col min="30" max="30" customWidth="1" width="14.75"/>
    <col min="31" max="31" customWidth="1" width="14.75"/>
    <col min="32" max="32" customWidth="1" width="14.75"/>
    <col min="33" max="33" customWidth="1" width="14.75"/>
    <col min="34" max="34" customWidth="1" width="14.75"/>
    <col min="35" max="35" customWidth="1" width="14.75"/>
    <col min="36" max="36" customWidth="1" width="14.75"/>
    <col min="37" max="37" customWidth="1" width="14.75"/>
    <col min="38" max="38" customWidth="1" width="14.75"/>
    <col min="39" max="39" customWidth="1" width="14.75"/>
    <col min="40" max="40" customWidth="1" width="14.75"/>
  </cols>
  <sheetData>
    <row r="1" ht="23.25" customHeight="1">
      <c r="A1" t="str">
        <v>GROWER  :</v>
      </c>
      <c r="C1" t="str">
        <v>DOUBLE B</v>
      </c>
      <c r="E1" t="str">
        <v>SHED</v>
      </c>
      <c r="G1" s="3" t="str">
        <v>3 &amp; 4</v>
      </c>
    </row>
    <row r="2" ht="21" customHeight="1">
      <c r="A2" t="str">
        <v>NO. OF BIRDS</v>
      </c>
      <c r="C2">
        <v>80000</v>
      </c>
      <c r="G2" t="str">
        <v xml:space="preserve">STR ALL.          </v>
      </c>
      <c r="H2" s="1">
        <f>(C2*0.325)</f>
        <v>26000</v>
      </c>
      <c r="I2" t="str">
        <v>KG.</v>
      </c>
    </row>
    <row r="3" ht="21.75" customHeight="1">
      <c r="A3" t="str">
        <v xml:space="preserve">PLACEMENT </v>
      </c>
      <c r="C3" s="4">
        <v>46101</v>
      </c>
      <c r="G3" t="str">
        <v>GWR ALL.</v>
      </c>
      <c r="H3">
        <f>(C2*1.15)</f>
        <v>92000</v>
      </c>
      <c r="I3" t="str">
        <v>KG.</v>
      </c>
      <c r="N3" t="str">
        <v>SHED 3</v>
      </c>
    </row>
    <row r="4" ht="19.5" customHeight="1">
      <c r="B4" t="str">
        <v>SHED 3</v>
      </c>
      <c r="C4">
        <v>39543</v>
      </c>
      <c r="G4" t="str">
        <v>FIN ALL.</v>
      </c>
      <c r="H4">
        <f>(C2*1.7)</f>
        <v>136000</v>
      </c>
      <c r="I4" t="str">
        <v>KG.</v>
      </c>
      <c r="J4" s="1" t="str">
        <v>WDW ALL C 10</v>
      </c>
      <c r="N4" t="str">
        <v>SHED 4</v>
      </c>
    </row>
    <row r="5" ht="18.75" customHeight="1">
      <c r="B5" t="str">
        <v>SHED 4</v>
      </c>
      <c r="C5">
        <v>40100</v>
      </c>
      <c r="G5" t="str">
        <v>WDW ALL.</v>
      </c>
      <c r="H5">
        <f>C2*1.5</f>
        <v>120000</v>
      </c>
      <c r="I5" t="str">
        <v>KG.</v>
      </c>
    </row>
    <row r="6" ht="44.25" customHeight="1">
      <c r="R6" s="1" t="str">
        <v>OVERALL</v>
      </c>
      <c r="S6" t="str">
        <v>% WGHT</v>
      </c>
      <c r="U6" t="str">
        <v>% WGHT</v>
      </c>
    </row>
    <row r="7" ht="23.25" customHeight="1">
      <c r="D7" t="str">
        <v>TOTAL</v>
      </c>
      <c r="Q7" t="str">
        <v>FEED</v>
      </c>
      <c r="R7" s="1" t="str">
        <v>FEED</v>
      </c>
      <c r="S7" t="str">
        <v>MIXED</v>
      </c>
      <c r="U7" s="1" t="str">
        <v>MIXED</v>
      </c>
    </row>
    <row r="8" ht="23.25" customHeight="1">
      <c r="A8" t="str">
        <v>AGE</v>
      </c>
      <c r="B8" t="str">
        <v>DAY</v>
      </c>
      <c r="C8" t="str">
        <v>DATE</v>
      </c>
      <c r="D8" t="str">
        <v>FEED</v>
      </c>
      <c r="E8" t="str">
        <v xml:space="preserve">FEED </v>
      </c>
      <c r="G8" t="str">
        <v>FEED</v>
      </c>
      <c r="H8" t="str">
        <v>FEED</v>
      </c>
      <c r="I8" t="str">
        <v>FEED</v>
      </c>
      <c r="J8" t="str">
        <v>SILO</v>
      </c>
      <c r="K8" t="str">
        <v>SILOST</v>
      </c>
      <c r="L8" t="str">
        <v>SILO</v>
      </c>
      <c r="M8" t="str">
        <v>SILO</v>
      </c>
      <c r="N8" t="str">
        <v>CATCH</v>
      </c>
      <c r="O8" t="str">
        <v>BIRDS</v>
      </c>
      <c r="P8" s="1" t="str">
        <v>SHED</v>
      </c>
      <c r="Q8" s="1" t="str">
        <v>DIFF</v>
      </c>
      <c r="R8" s="1" t="str">
        <v>DISCREPANCY</v>
      </c>
      <c r="S8" t="str">
        <v>SHED 1</v>
      </c>
      <c r="T8" s="5" t="str">
        <v>Weight(Kg)</v>
      </c>
      <c r="U8" s="1" t="str">
        <v>SHED 2</v>
      </c>
      <c r="V8" s="5" t="str">
        <v>Weight(Kg)</v>
      </c>
    </row>
    <row r="9" ht="21" customHeight="1">
      <c r="C9" s="4">
        <v>43297</v>
      </c>
      <c r="D9" t="str">
        <v>DEL.</v>
      </c>
      <c r="E9" t="str">
        <v>ORDERED</v>
      </c>
      <c r="F9" t="str">
        <v>SILO</v>
      </c>
      <c r="G9" t="str">
        <v>ALLOC.</v>
      </c>
      <c r="H9" t="str">
        <v>USAGE</v>
      </c>
      <c r="I9" t="str">
        <v>ON HAND</v>
      </c>
      <c r="J9" t="str">
        <v>TOTAL</v>
      </c>
      <c r="K9" t="str">
        <v>A</v>
      </c>
      <c r="L9" t="str">
        <v>B</v>
      </c>
      <c r="M9" t="str">
        <v>C</v>
      </c>
      <c r="N9" s="1" t="str">
        <v>MORTS</v>
      </c>
      <c r="O9" s="1" t="str">
        <v>LEFT</v>
      </c>
      <c r="P9" s="1" t="str">
        <v>#</v>
      </c>
      <c r="W9" t="str">
        <v>AGE</v>
      </c>
    </row>
    <row r="10" hidden="1" ht="15" customHeight="1"/>
    <row r="11" ht="23.25" customHeight="1"/>
    <row r="12" ht="23.25" customHeight="1">
      <c r="G12" s="1">
        <f>H2</f>
        <v>26000</v>
      </c>
      <c r="H12">
        <v>0</v>
      </c>
      <c r="I12" s="1">
        <f>IF((J12&gt;0),(J12-H12+E12),(I11-H12+E12))</f>
        <v>0</v>
      </c>
      <c r="J12">
        <f>(K12+M12+L12)</f>
        <v>0</v>
      </c>
    </row>
    <row r="13" ht="23.25" customHeight="1">
      <c r="A13">
        <v>1</v>
      </c>
      <c r="B13" s="6">
        <f>C3</f>
        <v>46101</v>
      </c>
      <c r="D13">
        <f>E13</f>
        <v>24000</v>
      </c>
      <c r="E13">
        <v>24000</v>
      </c>
      <c r="F13" t="str">
        <v>a</v>
      </c>
      <c r="G13" s="1">
        <f>G12-E13</f>
        <v>2000</v>
      </c>
      <c r="H13" s="1">
        <f>('Consumption Guide'!G8*O13)/1000</f>
        <v>1760</v>
      </c>
      <c r="I13" s="1">
        <f>IF((J13&gt;0),(J13-H13+E13),(I12-H13+E13))</f>
        <v>22240</v>
      </c>
      <c r="J13">
        <f>(K13+M13+L13)</f>
        <v>0</v>
      </c>
      <c r="O13" s="1">
        <f>SUM(C2-N13)</f>
        <v>80000</v>
      </c>
    </row>
    <row r="14" ht="23.25" customHeight="1">
      <c r="A14">
        <f>A13+1</f>
        <v>2</v>
      </c>
      <c r="B14" s="6">
        <f>B13+1</f>
        <v>46102</v>
      </c>
      <c r="D14">
        <f>D13+E14</f>
        <v>24000</v>
      </c>
      <c r="G14" s="1">
        <f>G13-E14</f>
        <v>2000</v>
      </c>
      <c r="H14" s="1">
        <f>('Consumption Guide'!G9*O14)/1000</f>
        <v>1920</v>
      </c>
      <c r="I14" s="1">
        <f>IF((J14&gt;0),(J14-H14+E14),(I13-H14+E14))</f>
        <v>20320</v>
      </c>
      <c r="J14">
        <f>(K14+M14+L14)</f>
        <v>0</v>
      </c>
      <c r="O14" s="1">
        <f>SUM(O13-N14)</f>
        <v>80000</v>
      </c>
      <c r="R14" s="1">
        <f>Q14+R13</f>
        <v>0</v>
      </c>
    </row>
    <row r="15" ht="23.25" customHeight="1">
      <c r="A15">
        <f>A14+1</f>
        <v>3</v>
      </c>
      <c r="B15" s="6">
        <f>B14+1</f>
        <v>46103</v>
      </c>
      <c r="D15">
        <f>D14+E15</f>
        <v>24000</v>
      </c>
      <c r="G15" s="1">
        <f>G14-E15</f>
        <v>2000</v>
      </c>
      <c r="H15" s="1">
        <f>('Consumption Guide'!G10*O15)/1000</f>
        <v>2080</v>
      </c>
      <c r="I15" s="1">
        <f>IF((J15&gt;0),(J15-H15+E15),(I14-H15+E15))</f>
        <v>18240</v>
      </c>
      <c r="J15">
        <f>(K15+M15+L15)</f>
        <v>0</v>
      </c>
      <c r="O15" s="1">
        <f>SUM(O14-N15)</f>
        <v>80000</v>
      </c>
      <c r="R15" s="1">
        <f>Q15+R14</f>
        <v>0</v>
      </c>
    </row>
    <row r="16" ht="23.25" customHeight="1">
      <c r="A16">
        <f>A15+1</f>
        <v>4</v>
      </c>
      <c r="B16" s="6">
        <f>B15+1</f>
        <v>46104</v>
      </c>
      <c r="D16">
        <f>D15+E16</f>
        <v>24000</v>
      </c>
      <c r="G16" s="1">
        <f>G15-E16</f>
        <v>2000</v>
      </c>
      <c r="H16" s="1">
        <f>('Consumption Guide'!G11*O16)/1000</f>
        <v>2240</v>
      </c>
      <c r="I16" s="1">
        <f>IF((J16&gt;0),(J16-H16+E16),(I15-H16+E16))</f>
        <v>16000</v>
      </c>
      <c r="J16">
        <f>(K16+M16+L16)</f>
        <v>0</v>
      </c>
      <c r="O16" s="1">
        <f>SUM(O15-N16)</f>
        <v>80000</v>
      </c>
      <c r="R16" s="1">
        <f>Q16+R15</f>
        <v>0</v>
      </c>
    </row>
    <row r="17" ht="20.25" customHeight="1">
      <c r="A17">
        <f>A16+1</f>
        <v>5</v>
      </c>
      <c r="B17" s="6">
        <f>B16+1</f>
        <v>46105</v>
      </c>
      <c r="D17">
        <f>D16+E17</f>
        <v>24000</v>
      </c>
      <c r="G17" s="1">
        <f>G16-E17</f>
        <v>2000</v>
      </c>
      <c r="H17" s="1">
        <f>('Consumption Guide'!G12*O17)/1000</f>
        <v>2400</v>
      </c>
      <c r="I17" s="1">
        <f>IF((J17&gt;0),(J17-H17+E17),(I16-H17+E17))</f>
        <v>13600</v>
      </c>
      <c r="J17">
        <f>(K17+M17+L17)</f>
        <v>0</v>
      </c>
      <c r="O17" s="1">
        <f>SUM(O16-N17)</f>
        <v>80000</v>
      </c>
      <c r="R17" s="1">
        <f>Q17+R16</f>
        <v>0</v>
      </c>
    </row>
    <row r="18" ht="23.25" customHeight="1">
      <c r="A18">
        <f>A17+1</f>
        <v>6</v>
      </c>
      <c r="B18" s="6">
        <f>B17+1</f>
        <v>46106</v>
      </c>
      <c r="D18">
        <f>D17+E18</f>
        <v>24000</v>
      </c>
      <c r="G18" s="1">
        <f>G17-E18</f>
        <v>2000</v>
      </c>
      <c r="H18" s="1">
        <f>('Consumption Guide'!G13*O18)/1000</f>
        <v>2560</v>
      </c>
      <c r="I18" s="1">
        <f>IF((J18&gt;0),(J18-H18+E18),(I17-H18+E18))</f>
        <v>43440</v>
      </c>
      <c r="J18">
        <f>(K18+M18+L18)</f>
        <v>46000</v>
      </c>
      <c r="K18">
        <v>18000</v>
      </c>
      <c r="L18">
        <v>22000</v>
      </c>
      <c r="M18">
        <v>6000</v>
      </c>
      <c r="O18" s="1">
        <f>SUM(O17-N18)</f>
        <v>80000</v>
      </c>
      <c r="R18" s="1">
        <f>Q18+R17</f>
        <v>0</v>
      </c>
    </row>
    <row r="19" ht="23.25" customHeight="1">
      <c r="A19">
        <f>A18+1</f>
        <v>7</v>
      </c>
      <c r="B19" s="6">
        <f>B18+1</f>
        <v>46107</v>
      </c>
      <c r="D19">
        <f>D18+E19</f>
        <v>40000</v>
      </c>
      <c r="E19">
        <v>16000</v>
      </c>
      <c r="G19" s="1">
        <f>G18-E19</f>
        <v>-14000</v>
      </c>
      <c r="H19" s="1">
        <f>('Consumption Guide'!G14*O19)/1000</f>
        <v>2720</v>
      </c>
      <c r="I19" s="1">
        <f>IF((J19&gt;0),(J19-H19+E19),(I18-H19+E19))</f>
        <v>57280</v>
      </c>
      <c r="J19">
        <f>(K19+M19+L19)</f>
        <v>44000</v>
      </c>
      <c r="K19">
        <v>18000</v>
      </c>
      <c r="L19">
        <v>20000</v>
      </c>
      <c r="M19">
        <v>6000</v>
      </c>
      <c r="O19" s="1">
        <f>SUM(O18-N19)</f>
        <v>80000</v>
      </c>
      <c r="R19" s="1">
        <f>Q19+R18</f>
        <v>0</v>
      </c>
    </row>
    <row r="20" ht="23.25" customHeight="1">
      <c r="A20">
        <v>8</v>
      </c>
      <c r="B20" s="6">
        <f>B19+1</f>
        <v>46108</v>
      </c>
      <c r="D20">
        <f>D19+E20</f>
        <v>40000</v>
      </c>
      <c r="G20" s="1">
        <f>G19-E20</f>
        <v>-14000</v>
      </c>
      <c r="H20" s="1">
        <f>('Consumption Guide'!G15*O20)/1000</f>
        <v>2880</v>
      </c>
      <c r="I20" s="1">
        <f>IF((J20&gt;0),(J20-H20+E20),(I19-H20+E20))</f>
        <v>51120</v>
      </c>
      <c r="J20">
        <f>(K20+M20+L20)</f>
        <v>54000</v>
      </c>
      <c r="K20">
        <v>18000</v>
      </c>
      <c r="L20">
        <v>20000</v>
      </c>
      <c r="M20">
        <v>16000</v>
      </c>
      <c r="O20" s="1">
        <f>SUM(O19-N20)</f>
        <v>80000</v>
      </c>
      <c r="R20" s="1">
        <f>Q20+R19</f>
        <v>0</v>
      </c>
    </row>
    <row r="21" ht="23.25" customHeight="1">
      <c r="A21">
        <f>A20+1</f>
        <v>9</v>
      </c>
      <c r="B21" s="6">
        <f>B20+1</f>
        <v>46109</v>
      </c>
      <c r="D21">
        <f>D20+E21</f>
        <v>40000</v>
      </c>
      <c r="G21" s="1">
        <f>G20-E21</f>
        <v>-14000</v>
      </c>
      <c r="H21" s="1">
        <f>('Consumption Guide'!G16*O21)/1000</f>
        <v>3200</v>
      </c>
      <c r="I21" s="1">
        <f>IF((J21&gt;0),(J21-H21+E21),(I20-H21+E21))</f>
        <v>47920</v>
      </c>
      <c r="J21">
        <f>(K21+M21+L21)</f>
        <v>0</v>
      </c>
      <c r="O21" s="1">
        <f>SUM(O20-N21)</f>
        <v>80000</v>
      </c>
      <c r="R21" s="1">
        <f>Q21+R20</f>
        <v>0</v>
      </c>
    </row>
    <row r="22" ht="23.25" customHeight="1">
      <c r="A22">
        <f>A21+1</f>
        <v>10</v>
      </c>
      <c r="B22" s="6">
        <f>B21+1</f>
        <v>46110</v>
      </c>
      <c r="D22">
        <f>D21+E22</f>
        <v>56000</v>
      </c>
      <c r="E22">
        <v>16000</v>
      </c>
      <c r="G22" s="1">
        <v>96480</v>
      </c>
      <c r="H22" s="1">
        <f>('Consumption Guide'!G17*O22)/1000</f>
        <v>3600</v>
      </c>
      <c r="I22" s="1">
        <f>IF((J22&gt;0),(J22-H22+E22),(I21-H22+E22))</f>
        <v>60320</v>
      </c>
      <c r="J22">
        <f>(K22+M22+L22)</f>
        <v>0</v>
      </c>
      <c r="O22" s="1">
        <f>SUM(O21-N22)</f>
        <v>80000</v>
      </c>
      <c r="R22" s="1">
        <f>Q22+R21</f>
        <v>0</v>
      </c>
    </row>
    <row r="23" ht="23.25" customHeight="1">
      <c r="A23">
        <f>A22+1</f>
        <v>11</v>
      </c>
      <c r="B23" s="6">
        <f>B22+1</f>
        <v>46111</v>
      </c>
      <c r="D23">
        <f>D22+E23</f>
        <v>56000</v>
      </c>
      <c r="G23" s="1">
        <f>H3-E23</f>
        <v>92000</v>
      </c>
      <c r="H23" s="1">
        <f>('Consumption Guide'!G18*O23)/1000</f>
        <v>4000</v>
      </c>
      <c r="I23" s="1">
        <f>IF((J23&gt;0),(J23-H23+E23),(I22-H23+E23))</f>
        <v>46000</v>
      </c>
      <c r="J23">
        <f>(K23+M23+L23)</f>
        <v>50000</v>
      </c>
      <c r="K23">
        <v>14000</v>
      </c>
      <c r="L23">
        <v>20000</v>
      </c>
      <c r="M23">
        <v>16000</v>
      </c>
      <c r="O23" s="1">
        <f>SUM(O22-N23)</f>
        <v>80000</v>
      </c>
      <c r="R23" s="1">
        <f>Q23+R22</f>
        <v>0</v>
      </c>
    </row>
    <row r="24" ht="23.25" customHeight="1">
      <c r="A24">
        <f>A23+1</f>
        <v>12</v>
      </c>
      <c r="B24" s="6">
        <f>B23+1</f>
        <v>46112</v>
      </c>
      <c r="D24">
        <f>D23+E24</f>
        <v>56000</v>
      </c>
      <c r="G24" s="1">
        <f>G23-E24</f>
        <v>92000</v>
      </c>
      <c r="H24" s="1">
        <f>('Consumption Guide'!G19*O24)/1000</f>
        <v>4400</v>
      </c>
      <c r="I24" s="1">
        <f>IF((J24&gt;0),(J24-H24+E24),(I23-H24+E24))</f>
        <v>51600</v>
      </c>
      <c r="J24">
        <f>(K24+M24+L24)</f>
        <v>56000</v>
      </c>
      <c r="K24">
        <v>18000</v>
      </c>
      <c r="L24">
        <v>20000</v>
      </c>
      <c r="M24">
        <v>18000</v>
      </c>
      <c r="O24" s="1">
        <f>SUM(O23-N24)</f>
        <v>80000</v>
      </c>
      <c r="R24" s="1">
        <f>Q24+R23</f>
        <v>0</v>
      </c>
    </row>
    <row r="25" ht="23.25" customHeight="1">
      <c r="A25">
        <f>A24+1</f>
        <v>13</v>
      </c>
      <c r="B25" s="6">
        <f>B24+1</f>
        <v>46113</v>
      </c>
      <c r="D25">
        <f>D24+E25</f>
        <v>56000</v>
      </c>
      <c r="G25" s="1">
        <f>G24-E25</f>
        <v>92000</v>
      </c>
      <c r="H25" s="1">
        <f>('Consumption Guide'!G20*O25)/1000</f>
        <v>4800</v>
      </c>
      <c r="I25" s="1">
        <f>IF((J25&gt;0),(J25-H25+E25),(I24-H25+E25))</f>
        <v>51200</v>
      </c>
      <c r="J25">
        <f>(K25+M25+L25)</f>
        <v>56000</v>
      </c>
      <c r="K25">
        <v>18000</v>
      </c>
      <c r="L25">
        <v>20000</v>
      </c>
      <c r="M25">
        <v>18000</v>
      </c>
      <c r="O25" s="1">
        <f>SUM(O24-N25)</f>
        <v>80000</v>
      </c>
      <c r="R25" s="1">
        <f>Q25+R24</f>
        <v>0</v>
      </c>
    </row>
    <row r="26" ht="23.25" customHeight="1">
      <c r="A26">
        <f>A25+1</f>
        <v>14</v>
      </c>
      <c r="B26" s="6">
        <f>B25+1</f>
        <v>46114</v>
      </c>
      <c r="D26">
        <f>D25+E26</f>
        <v>72000</v>
      </c>
      <c r="E26">
        <v>16000</v>
      </c>
      <c r="G26" s="1">
        <f>G25-E26</f>
        <v>76000</v>
      </c>
      <c r="H26" s="1">
        <f>('Consumption Guide'!G21*O26)/1000</f>
        <v>5200</v>
      </c>
      <c r="I26" s="1">
        <f>IF((J26&gt;0),(J26-H26+E26),(I25-H26+E26))</f>
        <v>62000</v>
      </c>
      <c r="J26">
        <f>(K26+M26+L26)</f>
        <v>0</v>
      </c>
      <c r="O26" s="1">
        <f>SUM(O25-N26)</f>
        <v>80000</v>
      </c>
      <c r="R26" s="1">
        <f>Q26+R25</f>
        <v>0</v>
      </c>
    </row>
    <row r="27" ht="23.25" customHeight="1">
      <c r="A27">
        <f>A26+1</f>
        <v>15</v>
      </c>
      <c r="B27" s="6">
        <f>B26+1</f>
        <v>46115</v>
      </c>
      <c r="D27">
        <f>D26+E27</f>
        <v>72000</v>
      </c>
      <c r="G27" s="1">
        <f>G26-E27</f>
        <v>76000</v>
      </c>
      <c r="H27" s="1">
        <f>('Consumption Guide'!G22*O27)/1000</f>
        <v>5920</v>
      </c>
      <c r="I27" s="1">
        <f>IF((J27&gt;0),(J27-H27+E27),(I26-H27+E27))</f>
        <v>56080</v>
      </c>
      <c r="J27">
        <f>(K27+M27+L27)</f>
        <v>0</v>
      </c>
      <c r="O27" s="1">
        <f>SUM(O26-N27)</f>
        <v>80000</v>
      </c>
      <c r="R27" s="1">
        <f>Q27+R26</f>
        <v>0</v>
      </c>
    </row>
    <row r="28" ht="23.25" customHeight="1">
      <c r="A28">
        <f>A27+1</f>
        <v>16</v>
      </c>
      <c r="B28" s="6">
        <f>B27+1</f>
        <v>46116</v>
      </c>
      <c r="D28">
        <f>D27+E28</f>
        <v>72000</v>
      </c>
      <c r="G28" s="1">
        <f>G27-E28</f>
        <v>76000</v>
      </c>
      <c r="H28" s="1">
        <f>('Consumption Guide'!G23*O28)/1000</f>
        <v>6000</v>
      </c>
      <c r="I28" s="1">
        <f>IF((J28&gt;0),(J28-H28+E28),(I27-H28+E28))</f>
        <v>50080</v>
      </c>
      <c r="J28">
        <f>(K28+M28+L28)</f>
        <v>0</v>
      </c>
      <c r="O28" s="1">
        <f>SUM(O27-N28)</f>
        <v>80000</v>
      </c>
      <c r="R28" s="1">
        <f>Q28+R27</f>
        <v>0</v>
      </c>
    </row>
    <row r="29" ht="23.25" customHeight="1">
      <c r="A29">
        <f>A28+1</f>
        <v>17</v>
      </c>
      <c r="B29" s="6">
        <f>B28+1</f>
        <v>46117</v>
      </c>
      <c r="D29">
        <f>D28+E29</f>
        <v>94000</v>
      </c>
      <c r="E29">
        <v>22000</v>
      </c>
      <c r="G29" s="1">
        <f>G28-E29</f>
        <v>54000</v>
      </c>
      <c r="H29" s="1">
        <f>('Consumption Guide'!G24*O29)/1000</f>
        <v>6400</v>
      </c>
      <c r="I29" s="1">
        <f>IF((J29&gt;0),(J29-H29+E29),(I28-H29+E29))</f>
        <v>65680</v>
      </c>
      <c r="J29">
        <f>(K29+M29+L29)</f>
        <v>0</v>
      </c>
      <c r="O29" s="1">
        <f>SUM(O28-N29)</f>
        <v>80000</v>
      </c>
      <c r="R29" s="1">
        <f>Q29+R28</f>
        <v>0</v>
      </c>
    </row>
    <row r="30" ht="23.25" customHeight="1">
      <c r="A30">
        <f>A29+1</f>
        <v>18</v>
      </c>
      <c r="B30" s="6">
        <f>B29+1</f>
        <v>46118</v>
      </c>
      <c r="D30">
        <f>D29+E30</f>
        <v>94000</v>
      </c>
      <c r="G30" s="1">
        <f>G29-E30</f>
        <v>54000</v>
      </c>
      <c r="H30" s="1">
        <f>('Consumption Guide'!G25*O30)/1000</f>
        <v>6960</v>
      </c>
      <c r="I30" s="1">
        <f>IF((J30&gt;0),(J30-H30+E30),(I29-H30+E30))</f>
        <v>58720</v>
      </c>
      <c r="J30">
        <f>(K30+M30+L30)</f>
        <v>0</v>
      </c>
      <c r="O30" s="1">
        <f>SUM(O29-N30)</f>
        <v>80000</v>
      </c>
      <c r="R30" s="1">
        <f>Q30+R29</f>
        <v>0</v>
      </c>
    </row>
    <row r="31" ht="23.25" customHeight="1">
      <c r="A31">
        <f>A30+1</f>
        <v>19</v>
      </c>
      <c r="B31" s="6">
        <f>B30+1</f>
        <v>46119</v>
      </c>
      <c r="D31">
        <f>D30+E31</f>
        <v>94000</v>
      </c>
      <c r="G31" s="1">
        <f>G30-E31</f>
        <v>54000</v>
      </c>
      <c r="H31" s="1">
        <f>('Consumption Guide'!G26*O31)/1000</f>
        <v>7440</v>
      </c>
      <c r="I31" s="1">
        <f>IF((J31&gt;0),(J31-H31+E31),(I30-H31+E31))</f>
        <v>51280</v>
      </c>
      <c r="J31">
        <f>(K31+M31+L31)</f>
        <v>0</v>
      </c>
      <c r="O31" s="1">
        <f>SUM(O30-N31)</f>
        <v>80000</v>
      </c>
      <c r="R31" s="1">
        <f>Q31+R30</f>
        <v>0</v>
      </c>
    </row>
    <row r="32" ht="23.25" customHeight="1">
      <c r="A32">
        <f>A31+1</f>
        <v>20</v>
      </c>
      <c r="B32" s="6">
        <f>B31+1</f>
        <v>46120</v>
      </c>
      <c r="D32">
        <f>D31+E32</f>
        <v>94000</v>
      </c>
      <c r="G32" s="1">
        <f>G31-E32</f>
        <v>54000</v>
      </c>
      <c r="H32" s="1">
        <f>('Consumption Guide'!G27*O32)/1000</f>
        <v>7760</v>
      </c>
      <c r="I32" s="1">
        <f>IF((J32&gt;0),(J32-H32+E32),(I31-H32+E32))</f>
        <v>43520</v>
      </c>
      <c r="J32">
        <f>(K32+M32+L32)</f>
        <v>0</v>
      </c>
      <c r="O32" s="1">
        <f>SUM(O31-N32)</f>
        <v>80000</v>
      </c>
      <c r="R32" s="1">
        <f>Q32+R31</f>
        <v>0</v>
      </c>
    </row>
    <row r="33" ht="23.25" customHeight="1">
      <c r="A33">
        <f>A32+1</f>
        <v>21</v>
      </c>
      <c r="B33" s="6">
        <f>B32+1</f>
        <v>46121</v>
      </c>
      <c r="D33">
        <f>D32+E33</f>
        <v>116000</v>
      </c>
      <c r="E33">
        <v>22000</v>
      </c>
      <c r="G33" s="1">
        <f>G32-E33</f>
        <v>32000</v>
      </c>
      <c r="H33" s="1">
        <f>('Consumption Guide'!G28*O33)/1000</f>
        <v>8240</v>
      </c>
      <c r="I33" s="1">
        <f>IF((J33&gt;0),(J33-H33+E33),(I32-H33+E33))</f>
        <v>57280</v>
      </c>
      <c r="J33">
        <f>(K33+M33+L33)</f>
        <v>0</v>
      </c>
      <c r="O33" s="1">
        <f>SUM(O32-N33)</f>
        <v>80000</v>
      </c>
      <c r="R33" s="1">
        <f>Q33+R32</f>
        <v>0</v>
      </c>
    </row>
    <row r="34" ht="23.25" customHeight="1">
      <c r="A34">
        <f>A33+1</f>
        <v>22</v>
      </c>
      <c r="B34" s="6">
        <f>B33+1</f>
        <v>46122</v>
      </c>
      <c r="D34">
        <f>D33+E34</f>
        <v>116000</v>
      </c>
      <c r="G34" s="1">
        <f>G33-E34</f>
        <v>32000</v>
      </c>
      <c r="H34" s="1">
        <f>('Consumption Guide'!G29*O34)/1000</f>
        <v>8560</v>
      </c>
      <c r="I34" s="1">
        <f>IF((J34&gt;0),(J34-H34+E34),(I33-H34+E34))</f>
        <v>48720</v>
      </c>
      <c r="J34">
        <f>(K34+M34+L34)</f>
        <v>0</v>
      </c>
      <c r="O34" s="1">
        <f>SUM(O33-N34)</f>
        <v>80000</v>
      </c>
      <c r="R34" s="1">
        <f>Q34+R33</f>
        <v>0</v>
      </c>
    </row>
    <row r="35" ht="23.25" customHeight="1">
      <c r="A35">
        <f>A34+1</f>
        <v>23</v>
      </c>
      <c r="B35" s="6">
        <f>B34+1</f>
        <v>46123</v>
      </c>
      <c r="D35">
        <f>D34+E35</f>
        <v>116000</v>
      </c>
      <c r="G35" s="1">
        <f>G34-E35</f>
        <v>32000</v>
      </c>
      <c r="H35" s="1">
        <f>('Consumption Guide'!G30*O35)/1000</f>
        <v>9040</v>
      </c>
      <c r="I35" s="1">
        <f>IF((J35&gt;0),(J35-H35+E35),(I34-H35+E35))</f>
        <v>39680</v>
      </c>
      <c r="J35">
        <f>(K35+M35+L35)</f>
        <v>0</v>
      </c>
      <c r="O35" s="1">
        <f>SUM(O34-N35)</f>
        <v>80000</v>
      </c>
      <c r="R35" s="1">
        <f>Q35+R34</f>
        <v>0</v>
      </c>
    </row>
    <row r="36" ht="23.25" customHeight="1">
      <c r="A36">
        <f>A35+1</f>
        <v>24</v>
      </c>
      <c r="B36" s="6">
        <f>B35+1</f>
        <v>46124</v>
      </c>
      <c r="D36">
        <f>D35+E36</f>
        <v>138000</v>
      </c>
      <c r="E36">
        <v>22000</v>
      </c>
      <c r="G36" s="1">
        <f>G35-E36</f>
        <v>10000</v>
      </c>
      <c r="H36" s="1">
        <f>('Consumption Guide'!G31*O36)/1000</f>
        <v>9440</v>
      </c>
      <c r="I36" s="1">
        <f>IF((J36&gt;0),(J36-H36+E36),(I35-H36+E36))</f>
        <v>52240</v>
      </c>
      <c r="J36">
        <f>(K36+M36+L36)</f>
        <v>0</v>
      </c>
      <c r="O36" s="1">
        <f>SUM(O35-N36)</f>
        <v>80000</v>
      </c>
      <c r="R36" s="1">
        <f>Q36+R35</f>
        <v>0</v>
      </c>
    </row>
    <row r="37" ht="23.25" customHeight="1">
      <c r="A37">
        <f>A36+1</f>
        <v>25</v>
      </c>
      <c r="B37" s="6">
        <f>B36+1</f>
        <v>46125</v>
      </c>
      <c r="D37">
        <f>D36+E37</f>
        <v>138000</v>
      </c>
      <c r="G37" s="1">
        <f>H4-E36</f>
        <v>114000</v>
      </c>
      <c r="H37" s="1">
        <f>('Consumption Guide'!G32*O37)/1000</f>
        <v>9760</v>
      </c>
      <c r="I37" s="1">
        <f>IF((J37&gt;0),(J37-H37+E37),(I36-H37+E37))</f>
        <v>42480</v>
      </c>
      <c r="J37">
        <f>(K37+M37+L37)</f>
        <v>0</v>
      </c>
      <c r="O37" s="1">
        <f>SUM(O36-N37)</f>
        <v>80000</v>
      </c>
      <c r="R37" s="1">
        <f>Q37+R36</f>
        <v>0</v>
      </c>
    </row>
    <row r="38" ht="23.25" customHeight="1">
      <c r="A38">
        <f>A37+1</f>
        <v>26</v>
      </c>
      <c r="B38" s="6">
        <f>B37+1</f>
        <v>46126</v>
      </c>
      <c r="D38">
        <f>D37+E38</f>
        <v>138000</v>
      </c>
      <c r="G38" s="1">
        <f>G37-E38</f>
        <v>114000</v>
      </c>
      <c r="H38" s="1">
        <f>('Consumption Guide'!G33*O38)/1000</f>
        <v>10240</v>
      </c>
      <c r="I38" s="1">
        <f>IF((J38&gt;0),(J38-H38+E38),(I37-H38+E38))</f>
        <v>32240</v>
      </c>
      <c r="J38">
        <f>(K38+M38+L38)</f>
        <v>0</v>
      </c>
      <c r="O38" s="1">
        <f>SUM(O37-N38)</f>
        <v>80000</v>
      </c>
      <c r="R38" s="1">
        <f>Q38+R37</f>
        <v>0</v>
      </c>
    </row>
    <row r="39" ht="23.25" customHeight="1">
      <c r="A39">
        <f>A38+1</f>
        <v>27</v>
      </c>
      <c r="B39" s="6">
        <f>B38+1</f>
        <v>46127</v>
      </c>
      <c r="D39">
        <f>D38+E39</f>
        <v>138000</v>
      </c>
      <c r="G39" s="1">
        <f>G38-E39</f>
        <v>114000</v>
      </c>
      <c r="H39" s="1">
        <f>('Consumption Guide'!G34*O39)/1000</f>
        <v>10720</v>
      </c>
      <c r="I39" s="1">
        <f>IF((J39&gt;0),(J39-H39+E39),(I38-H39+E39))</f>
        <v>21520</v>
      </c>
      <c r="J39">
        <f>(K39+M39+L39)</f>
        <v>0</v>
      </c>
      <c r="O39" s="1">
        <f>SUM(O38-N39)</f>
        <v>80000</v>
      </c>
      <c r="R39" s="1">
        <f>Q39+R38</f>
        <v>0</v>
      </c>
    </row>
    <row r="40" ht="23.25" customHeight="1">
      <c r="A40">
        <f>A39+1</f>
        <v>28</v>
      </c>
      <c r="B40" s="6">
        <f>B39+1</f>
        <v>46128</v>
      </c>
      <c r="D40">
        <f>D39+E40</f>
        <v>138000</v>
      </c>
      <c r="G40" s="1">
        <f>G39-E40</f>
        <v>114000</v>
      </c>
      <c r="H40" s="1">
        <f>('Consumption Guide'!G35*O40)/1000</f>
        <v>11120</v>
      </c>
      <c r="I40" s="1">
        <f>IF((J40&gt;0),(J40-H40+E40),(I39-H40+E40))</f>
        <v>10400</v>
      </c>
      <c r="J40">
        <f>(K40+M40+L40)</f>
        <v>0</v>
      </c>
      <c r="O40" s="1">
        <f>SUM(O39-N40)</f>
        <v>80000</v>
      </c>
      <c r="R40" s="1">
        <f>Q40+R39</f>
        <v>0</v>
      </c>
    </row>
    <row r="41" ht="23.25" customHeight="1">
      <c r="A41">
        <f>A40+1</f>
        <v>29</v>
      </c>
      <c r="B41" s="6">
        <f>B40+1</f>
        <v>46129</v>
      </c>
      <c r="D41">
        <f>D40+E41</f>
        <v>138000</v>
      </c>
      <c r="G41" s="1">
        <f>G40-E41</f>
        <v>114000</v>
      </c>
      <c r="H41" s="1">
        <f>('Consumption Guide'!G36*O41)/1000</f>
        <v>11200</v>
      </c>
      <c r="I41" s="1">
        <f>IF((J41&gt;0),(J41-H41+E41),(I40-H41+E41))</f>
        <v>-800</v>
      </c>
      <c r="J41">
        <f>(K41+M41+L41)</f>
        <v>0</v>
      </c>
      <c r="O41" s="1">
        <f>SUM(O40-N41)</f>
        <v>80000</v>
      </c>
      <c r="R41" s="1">
        <f>Q41+R40</f>
        <v>0</v>
      </c>
    </row>
    <row r="42" ht="23.25" customHeight="1">
      <c r="A42">
        <f>A41+1</f>
        <v>30</v>
      </c>
      <c r="B42" s="6">
        <f>B41+1</f>
        <v>46130</v>
      </c>
      <c r="D42">
        <f>D41+E42</f>
        <v>138000</v>
      </c>
      <c r="G42" s="1">
        <f>G41-E42</f>
        <v>114000</v>
      </c>
      <c r="H42" s="1">
        <f>('Consumption Guide'!G37*O42)/1000</f>
        <v>11360</v>
      </c>
      <c r="I42" s="1">
        <f>IF((J42&gt;0),(J42-H42+E42),(I41-H42+E42))</f>
        <v>-12160</v>
      </c>
      <c r="J42">
        <f>(K42+M42+L42)</f>
        <v>0</v>
      </c>
      <c r="O42" s="1">
        <f>SUM(O41-N42)</f>
        <v>80000</v>
      </c>
      <c r="R42" s="1">
        <f>Q42+R41</f>
        <v>0</v>
      </c>
    </row>
    <row r="43" ht="23.25" customHeight="1">
      <c r="A43">
        <f>A42+1</f>
        <v>31</v>
      </c>
      <c r="B43" s="6">
        <f>B42+1</f>
        <v>46131</v>
      </c>
      <c r="D43">
        <f>D42+E43</f>
        <v>138000</v>
      </c>
      <c r="G43" s="1">
        <f>G42-E43</f>
        <v>114000</v>
      </c>
      <c r="H43" s="1">
        <f>('Consumption Guide'!G38*O43)/1000</f>
        <v>11920</v>
      </c>
      <c r="I43" s="1">
        <f>IF((J43&gt;0),(J43-H43+E43),(I42-H43+E43))</f>
        <v>-24080</v>
      </c>
      <c r="J43">
        <f>(K43+M43+L43)</f>
        <v>0</v>
      </c>
      <c r="O43" s="1">
        <f>SUM(O42-N43)</f>
        <v>80000</v>
      </c>
      <c r="R43" s="1">
        <f>Q43+R42</f>
        <v>0</v>
      </c>
    </row>
    <row r="44" ht="23.25" customHeight="1">
      <c r="A44">
        <f>A43+1</f>
        <v>32</v>
      </c>
      <c r="B44" s="6">
        <f>B43+1</f>
        <v>46132</v>
      </c>
      <c r="D44">
        <f>D43+E44</f>
        <v>138000</v>
      </c>
      <c r="G44" s="1">
        <f>G43-E44</f>
        <v>114000</v>
      </c>
      <c r="H44" s="1">
        <f>('Consumption Guide'!G39*O44)/1000</f>
        <v>12240</v>
      </c>
      <c r="I44" s="1">
        <f>IF((J44&gt;0),(J44-H44+E44),(I43-H44+E44))</f>
        <v>-36320</v>
      </c>
      <c r="J44">
        <f>(K44+M44+L44)</f>
        <v>0</v>
      </c>
      <c r="O44" s="1">
        <f>SUM(O43-N44)</f>
        <v>80000</v>
      </c>
      <c r="R44" s="1">
        <f>Q44+R43</f>
        <v>0</v>
      </c>
    </row>
    <row r="45" ht="23.25" customHeight="1">
      <c r="A45">
        <f>A44+1</f>
        <v>33</v>
      </c>
      <c r="B45" s="6">
        <f>B44+1</f>
        <v>46133</v>
      </c>
      <c r="D45">
        <f>D44+E45</f>
        <v>138000</v>
      </c>
      <c r="G45" s="1">
        <v>0</v>
      </c>
      <c r="H45" s="1">
        <f>('Consumption Guide'!G40*O45)/1000</f>
        <v>12640</v>
      </c>
      <c r="I45" s="1">
        <f>IF((J45&gt;0),(J45-H45+E45),(I44-H45+E45))</f>
        <v>-48960</v>
      </c>
      <c r="J45">
        <f>(K45+M45+L45)</f>
        <v>0</v>
      </c>
      <c r="O45" s="1">
        <f>SUM(O44-N45)</f>
        <v>80000</v>
      </c>
      <c r="R45" s="1">
        <f>Q45+R44</f>
        <v>0</v>
      </c>
    </row>
    <row r="46" ht="23.25" customHeight="1">
      <c r="A46">
        <f>A45+1</f>
        <v>34</v>
      </c>
      <c r="B46" s="6">
        <f>B45+1</f>
        <v>46134</v>
      </c>
      <c r="D46">
        <f>D45+E46</f>
        <v>138000</v>
      </c>
      <c r="G46" s="1">
        <v>0</v>
      </c>
      <c r="H46" s="1">
        <f>('Consumption Guide'!G41*O46)/1000</f>
        <v>13040</v>
      </c>
      <c r="I46" s="1">
        <f>IF((J46&gt;0),(J46-H46+E46),(I45-H46+E46))</f>
        <v>-62000</v>
      </c>
      <c r="J46">
        <f>(K46+M46+L46)</f>
        <v>0</v>
      </c>
      <c r="O46" s="1">
        <f>SUM(O45-N46)</f>
        <v>80000</v>
      </c>
      <c r="R46" s="1">
        <f>Q46+R45</f>
        <v>0</v>
      </c>
    </row>
    <row r="47" ht="23.25" customHeight="1">
      <c r="A47">
        <f>A46+1</f>
        <v>35</v>
      </c>
      <c r="B47" s="6">
        <f>B46+1</f>
        <v>46135</v>
      </c>
      <c r="D47">
        <f>D46+E47</f>
        <v>138000</v>
      </c>
      <c r="G47" s="1">
        <v>0</v>
      </c>
      <c r="H47" s="1">
        <f>('Consumption Guide'!G42*O47)/1000</f>
        <v>13200</v>
      </c>
      <c r="I47" s="1">
        <f>IF((J47&gt;0),(J47-H47+E47),(I46-H47+E47))</f>
        <v>-75200</v>
      </c>
      <c r="J47">
        <f>(K47+M47+L47)</f>
        <v>0</v>
      </c>
      <c r="O47" s="1">
        <f>SUM(O46-N47)</f>
        <v>80000</v>
      </c>
      <c r="R47" s="1">
        <f>Q47+R46</f>
        <v>0</v>
      </c>
    </row>
    <row r="48" ht="23.25" customHeight="1">
      <c r="A48">
        <f>A47+1</f>
        <v>36</v>
      </c>
      <c r="B48" s="6">
        <f>B47+1</f>
        <v>46136</v>
      </c>
      <c r="D48">
        <f>D47+E48</f>
        <v>138000</v>
      </c>
      <c r="G48" s="1">
        <v>0</v>
      </c>
      <c r="H48" s="1">
        <f>('Consumption Guide'!G43*O48)/1000</f>
        <v>13440</v>
      </c>
      <c r="I48" s="1">
        <f>IF((J48&gt;0),(J48-H48+E48),(I47-H48+E48))</f>
        <v>-88640</v>
      </c>
      <c r="J48">
        <f>(K48+M48+L48)</f>
        <v>0</v>
      </c>
      <c r="O48" s="1">
        <f>SUM(O47-N48)</f>
        <v>80000</v>
      </c>
      <c r="R48" s="1">
        <f>Q48+R47</f>
        <v>0</v>
      </c>
    </row>
    <row r="49" ht="23.25" customHeight="1">
      <c r="A49">
        <f>A48+1</f>
        <v>37</v>
      </c>
      <c r="B49" s="6">
        <f>B48+1</f>
        <v>46137</v>
      </c>
      <c r="D49">
        <f>D48+E49</f>
        <v>138000</v>
      </c>
      <c r="G49" s="1">
        <v>0</v>
      </c>
      <c r="H49" s="1">
        <f>('Consumption Guide'!G44*O49)/1000</f>
        <v>13680</v>
      </c>
      <c r="I49" s="1">
        <f>IF((J49&gt;0),(J49-H49+E49),(I48-H49+E49))</f>
        <v>-102320</v>
      </c>
      <c r="J49">
        <f>(K49+M49+L49)</f>
        <v>0</v>
      </c>
      <c r="O49" s="1">
        <f>SUM(O48-N49)</f>
        <v>80000</v>
      </c>
      <c r="R49" s="1">
        <f>Q49+R48</f>
        <v>0</v>
      </c>
    </row>
    <row r="50" ht="23.25" customHeight="1">
      <c r="A50">
        <f>A49+1</f>
        <v>38</v>
      </c>
      <c r="B50" s="6">
        <f>B49+1</f>
        <v>46138</v>
      </c>
      <c r="D50">
        <f>D49+E50</f>
        <v>138000</v>
      </c>
      <c r="G50" s="1">
        <v>0</v>
      </c>
      <c r="H50" s="1">
        <f>('Consumption Guide'!G45*O50)/1000</f>
        <v>13920</v>
      </c>
      <c r="I50" s="1">
        <f>IF((J50&gt;0),(J50-H50+E50),(I49-H50+E50))</f>
        <v>-116240</v>
      </c>
      <c r="J50">
        <f>(K50+M50+L50)</f>
        <v>0</v>
      </c>
      <c r="O50" s="1">
        <f>SUM(O49-N50)</f>
        <v>80000</v>
      </c>
      <c r="R50" s="1">
        <f>Q50+R49</f>
        <v>0</v>
      </c>
    </row>
    <row r="51" ht="23.25" customHeight="1">
      <c r="A51">
        <f>A50+1</f>
        <v>39</v>
      </c>
      <c r="B51" s="6">
        <f>B50+1</f>
        <v>46139</v>
      </c>
      <c r="D51">
        <f>D50+E51</f>
        <v>138000</v>
      </c>
      <c r="G51" s="1">
        <v>0</v>
      </c>
      <c r="H51" s="1">
        <f>('Consumption Guide'!G46*O51)/1000</f>
        <v>14080</v>
      </c>
      <c r="I51" s="1">
        <f>IF((J51&gt;0),(J51-H51+E51),(I50-H51+E51))</f>
        <v>-130320</v>
      </c>
      <c r="J51">
        <f>(K51+M51+L51)</f>
        <v>0</v>
      </c>
      <c r="O51" s="1">
        <f>SUM(O50-N51)</f>
        <v>80000</v>
      </c>
      <c r="R51" s="1">
        <f>Q51+R50</f>
        <v>0</v>
      </c>
    </row>
    <row r="52" ht="23.25" customHeight="1">
      <c r="A52">
        <f>A51+1</f>
        <v>40</v>
      </c>
      <c r="B52" s="6">
        <f>B51+1</f>
        <v>46140</v>
      </c>
      <c r="D52">
        <f>D51+E52</f>
        <v>138000</v>
      </c>
      <c r="G52" s="1">
        <v>0</v>
      </c>
      <c r="H52" s="1">
        <f>('Consumption Guide'!G47*O52)/1000</f>
        <v>14240</v>
      </c>
      <c r="I52" s="1">
        <f>IF((J52&gt;0),(J52-H52+E52),(I51-H52+E52))</f>
        <v>-144560</v>
      </c>
      <c r="J52">
        <f>(K52+M52+L52)</f>
        <v>0</v>
      </c>
      <c r="O52" s="1">
        <f>SUM(O51-N52)</f>
        <v>80000</v>
      </c>
      <c r="R52" s="1">
        <f>Q52+R51</f>
        <v>0</v>
      </c>
    </row>
    <row r="53" ht="23.25" customHeight="1">
      <c r="A53">
        <f>A52+1</f>
        <v>41</v>
      </c>
      <c r="B53" s="6">
        <f>B52+1</f>
        <v>46141</v>
      </c>
      <c r="D53">
        <f>D52+E53</f>
        <v>138000</v>
      </c>
      <c r="G53" s="1">
        <v>0</v>
      </c>
      <c r="H53" s="1">
        <f>('Consumption Guide'!G48*O53)/1000</f>
        <v>14400</v>
      </c>
      <c r="I53" s="1">
        <f>IF((J53&gt;0),(J53-H53+E53),(I52-H53+E53))</f>
        <v>-158960</v>
      </c>
      <c r="J53">
        <f>(K53+M53+L53)</f>
        <v>0</v>
      </c>
      <c r="O53" s="1">
        <f>SUM(O52-N53)</f>
        <v>80000</v>
      </c>
      <c r="R53" s="1">
        <f>Q53+R52</f>
        <v>0</v>
      </c>
    </row>
    <row r="54" ht="23.25" customHeight="1">
      <c r="A54">
        <f>A53+1</f>
        <v>42</v>
      </c>
      <c r="B54" s="6">
        <f>B53+1</f>
        <v>46142</v>
      </c>
      <c r="D54">
        <f>D53+E54</f>
        <v>138000</v>
      </c>
      <c r="G54" s="1">
        <v>0</v>
      </c>
      <c r="H54" s="1">
        <f>('Consumption Guide'!G49*O54)/1000</f>
        <v>14480</v>
      </c>
      <c r="I54" s="1">
        <f>IF((J54&gt;0),(J54-H54+E54),(I53-H54+E54))</f>
        <v>-173440</v>
      </c>
      <c r="J54">
        <f>(K54+M54+L54)</f>
        <v>0</v>
      </c>
      <c r="O54" s="1">
        <f>SUM(O53-N54)</f>
        <v>80000</v>
      </c>
      <c r="R54" s="1">
        <f>Q54+R53</f>
        <v>0</v>
      </c>
    </row>
    <row r="55" ht="23.25" customHeight="1">
      <c r="A55">
        <f>A54+1</f>
        <v>43</v>
      </c>
      <c r="B55" s="6">
        <f>B54+1</f>
        <v>46143</v>
      </c>
      <c r="D55">
        <f>D54+E55</f>
        <v>138000</v>
      </c>
      <c r="G55" s="1">
        <v>0</v>
      </c>
      <c r="H55" s="1">
        <f>('Consumption Guide'!G50*O55)/1000</f>
        <v>15040</v>
      </c>
      <c r="I55" s="1">
        <f>IF((J55&gt;0),(J55-H55+E55),(I54-H55+E55))</f>
        <v>-188480</v>
      </c>
      <c r="J55">
        <f>(K55+M55+L55)</f>
        <v>0</v>
      </c>
      <c r="O55" s="1">
        <f>SUM(O54-N55)</f>
        <v>80000</v>
      </c>
      <c r="R55" s="1">
        <f>Q55+R54</f>
        <v>0</v>
      </c>
    </row>
    <row r="56" ht="23.25" customHeight="1">
      <c r="A56">
        <f>A55+1</f>
        <v>44</v>
      </c>
      <c r="B56" s="6">
        <f>B55+1</f>
        <v>46144</v>
      </c>
      <c r="D56">
        <f>D55+E56</f>
        <v>138000</v>
      </c>
      <c r="G56" s="1">
        <v>0</v>
      </c>
      <c r="H56" s="1">
        <f>('Consumption Guide'!G51*O56)/1000</f>
        <v>15200</v>
      </c>
      <c r="I56" s="1">
        <f>IF((J56&gt;0),(J56-H56+E56),(I55-H56+E56))</f>
        <v>-203680</v>
      </c>
      <c r="J56">
        <f>(K56+M56+L56)</f>
        <v>0</v>
      </c>
      <c r="O56" s="1">
        <f>SUM(O55-N56)</f>
        <v>80000</v>
      </c>
      <c r="R56" s="1">
        <f>Q56+R55</f>
        <v>0</v>
      </c>
    </row>
    <row r="57" ht="23.25" customHeight="1">
      <c r="A57">
        <f>A56+1</f>
        <v>45</v>
      </c>
      <c r="B57" s="6">
        <f>B56+1</f>
        <v>46145</v>
      </c>
      <c r="D57">
        <f>D56+E57</f>
        <v>138000</v>
      </c>
      <c r="G57" s="1">
        <v>0</v>
      </c>
      <c r="H57" s="1">
        <f>('Consumption Guide'!G52*O57)/1000</f>
        <v>15360</v>
      </c>
      <c r="I57" s="1">
        <f>IF((J57&gt;0),(J57-H57+E57),(I56-H57+E57))</f>
        <v>-219040</v>
      </c>
      <c r="J57">
        <f>(K57+M57+L57)</f>
        <v>0</v>
      </c>
      <c r="O57" s="1">
        <f>SUM(O56-N57)</f>
        <v>80000</v>
      </c>
      <c r="R57" s="1">
        <f>Q57+R56</f>
        <v>0</v>
      </c>
    </row>
    <row r="58" ht="23.25" customHeight="1">
      <c r="A58">
        <f>A57+1</f>
        <v>46</v>
      </c>
      <c r="B58" s="6">
        <f>B57+1</f>
        <v>46146</v>
      </c>
      <c r="D58">
        <f>D57+E58</f>
        <v>138000</v>
      </c>
      <c r="G58" s="1">
        <v>0</v>
      </c>
      <c r="H58" s="1">
        <f>('Consumption Guide'!G53*O58)/1000</f>
        <v>15440</v>
      </c>
      <c r="I58" s="1">
        <f>IF((J58&gt;0),(J58-H58+E58),(I57-H58+E58))</f>
        <v>-234480</v>
      </c>
      <c r="J58">
        <v>0</v>
      </c>
      <c r="O58" s="1">
        <f>SUM(O57-N58)</f>
        <v>80000</v>
      </c>
      <c r="R58" s="1">
        <f>Q58+R57</f>
        <v>0</v>
      </c>
    </row>
    <row r="59" ht="23.25" customHeight="1">
      <c r="A59">
        <f>A58+1</f>
        <v>47</v>
      </c>
      <c r="B59" s="6">
        <f>B58+1</f>
        <v>46147</v>
      </c>
      <c r="D59">
        <f>D58+E59</f>
        <v>138000</v>
      </c>
      <c r="G59" s="1">
        <v>0</v>
      </c>
      <c r="H59" s="1">
        <f>('Consumption Guide'!G54*O59)/1000</f>
        <v>15520</v>
      </c>
      <c r="I59" s="1">
        <f>IF((J59&gt;0),(J59-H59+E59),(I58-H59+E59))</f>
        <v>-250000</v>
      </c>
      <c r="J59">
        <f>(K59+M59+L59)</f>
        <v>0</v>
      </c>
      <c r="O59" s="1">
        <f>SUM(O58-N59)</f>
        <v>80000</v>
      </c>
      <c r="R59" s="1">
        <f>Q59+R58</f>
        <v>0</v>
      </c>
    </row>
    <row r="60" ht="23.25" customHeight="1">
      <c r="A60">
        <f>A59+1</f>
        <v>48</v>
      </c>
      <c r="B60" s="6">
        <f>B59+1</f>
        <v>46148</v>
      </c>
      <c r="D60">
        <f>D59+E60</f>
        <v>138000</v>
      </c>
      <c r="G60" s="1">
        <v>0</v>
      </c>
      <c r="H60" s="1">
        <f>('Consumption Guide'!G55*O60)/1000</f>
        <v>15600</v>
      </c>
      <c r="I60" s="1">
        <f>IF((J60&gt;0),(J60-H60+E60),(I59-H60+E60))</f>
        <v>-265600</v>
      </c>
      <c r="J60">
        <f>(K60+M60+L60)</f>
        <v>0</v>
      </c>
      <c r="O60" s="1">
        <f>SUM(O59-N60)</f>
        <v>80000</v>
      </c>
      <c r="R60" s="1">
        <f>Q60+R59</f>
        <v>0</v>
      </c>
    </row>
    <row r="61" ht="23.25" customHeight="1">
      <c r="A61">
        <f>A60+1</f>
        <v>49</v>
      </c>
      <c r="B61" s="6">
        <f>B60+1</f>
        <v>46149</v>
      </c>
      <c r="D61">
        <f>D60+E61</f>
        <v>138000</v>
      </c>
      <c r="G61" s="1">
        <v>0</v>
      </c>
      <c r="H61" s="1">
        <f>('Consumption Guide'!G56*O61)/1000</f>
        <v>15680</v>
      </c>
      <c r="I61" s="1">
        <f>IF((J61&gt;0),(J61-H61+E61),(I60-H61+E61))</f>
        <v>-281280</v>
      </c>
      <c r="J61">
        <f>(K61+M61+L61)</f>
        <v>0</v>
      </c>
      <c r="O61" s="1">
        <f>SUM(O60-N61)</f>
        <v>80000</v>
      </c>
      <c r="R61" s="1">
        <f>Q61+R60</f>
        <v>0</v>
      </c>
    </row>
    <row r="62" ht="23.25" customHeight="1">
      <c r="A62">
        <f>A61+1</f>
        <v>50</v>
      </c>
      <c r="B62" s="6">
        <f>B61+1</f>
        <v>46150</v>
      </c>
      <c r="D62">
        <f>D61+E62</f>
        <v>138000</v>
      </c>
      <c r="G62" s="1">
        <v>0</v>
      </c>
      <c r="H62" s="1">
        <f>('Consumption Guide'!G57*O62)/1000</f>
        <v>15760</v>
      </c>
      <c r="I62" s="1">
        <f>IF((J62&gt;0),(J62-H62+E62),(I61-H62+E62))</f>
        <v>-297040</v>
      </c>
      <c r="J62">
        <f>(K62+M62+L62)</f>
        <v>0</v>
      </c>
      <c r="O62" s="1">
        <f>SUM(O61-N62)</f>
        <v>80000</v>
      </c>
      <c r="R62" s="1">
        <f>Q62+R61</f>
        <v>0</v>
      </c>
    </row>
    <row r="63" ht="23.25" customHeight="1">
      <c r="A63">
        <f>A62+1</f>
        <v>51</v>
      </c>
      <c r="B63" s="6">
        <f>B62+1</f>
        <v>46151</v>
      </c>
      <c r="D63">
        <f>D62+E63</f>
        <v>138000</v>
      </c>
      <c r="G63" s="1">
        <v>0</v>
      </c>
      <c r="H63" s="1">
        <f>('Consumption Guide'!G58*O63)/1000</f>
        <v>15760</v>
      </c>
      <c r="I63" s="1">
        <f>IF((J63&gt;0),(J63-H63+E63),(I62-H63+E63))</f>
        <v>-312800</v>
      </c>
      <c r="J63">
        <f>(K63+M63+L63)</f>
        <v>0</v>
      </c>
      <c r="O63" s="1">
        <f>SUM(O62-N63)</f>
        <v>80000</v>
      </c>
      <c r="R63" s="1">
        <f>Q63+R62</f>
        <v>0</v>
      </c>
    </row>
    <row r="64" ht="23.25" customHeight="1">
      <c r="A64">
        <f>A63+1</f>
        <v>52</v>
      </c>
      <c r="B64" s="6">
        <f>B63+1</f>
        <v>46152</v>
      </c>
      <c r="D64">
        <f>D63+E64</f>
        <v>138000</v>
      </c>
      <c r="G64" s="1">
        <v>0</v>
      </c>
      <c r="H64" s="1">
        <f>('Consumption Guide'!G59*O64)/1000</f>
        <v>15760</v>
      </c>
      <c r="I64" s="1">
        <f>IF((J64&gt;0),(J64-H64+E64),(I63-H64+E64))</f>
        <v>-328560</v>
      </c>
      <c r="J64">
        <f>(K64+M64+L64)</f>
        <v>0</v>
      </c>
      <c r="O64" s="1">
        <f>SUM(O63-N64)</f>
        <v>80000</v>
      </c>
      <c r="R64" s="1">
        <f>Q64+R63</f>
        <v>0</v>
      </c>
    </row>
    <row r="65" ht="23.25" customHeight="1">
      <c r="A65">
        <f>A64+1</f>
        <v>53</v>
      </c>
      <c r="B65" s="6">
        <f>B64+1</f>
        <v>46153</v>
      </c>
      <c r="D65">
        <f>D64+E65</f>
        <v>138000</v>
      </c>
      <c r="G65" s="1">
        <v>0</v>
      </c>
      <c r="H65" s="1">
        <f>('Consumption Guide'!G60*O65)/1000</f>
        <v>15840</v>
      </c>
      <c r="I65" s="1">
        <f>IF((J65&gt;0),(J65-H65+E65),(I64-H65+E65))</f>
        <v>-344400</v>
      </c>
      <c r="J65">
        <f>(K65+M65+L65)</f>
        <v>0</v>
      </c>
      <c r="O65" s="1">
        <f>SUM(O64-N65)</f>
        <v>80000</v>
      </c>
      <c r="R65" s="1">
        <f>Q65+R64</f>
        <v>0</v>
      </c>
    </row>
    <row r="66" ht="23.25" customHeight="1">
      <c r="A66">
        <f>A65+1</f>
        <v>54</v>
      </c>
      <c r="B66" s="6">
        <f>B65+1</f>
        <v>46154</v>
      </c>
      <c r="D66">
        <f>D65+E66</f>
        <v>138000</v>
      </c>
      <c r="G66" s="1">
        <v>0</v>
      </c>
      <c r="H66" s="1">
        <f>('Consumption Guide'!G61*O66)/1000</f>
        <v>15760</v>
      </c>
      <c r="I66" s="1">
        <f>IF((J66&gt;0),(J66-H66+E66),(I65-H66+E66))</f>
        <v>-360160</v>
      </c>
      <c r="J66">
        <f>(K66+M66+L66)</f>
        <v>0</v>
      </c>
      <c r="O66" s="1">
        <f>SUM(O65-N66)</f>
        <v>80000</v>
      </c>
      <c r="R66" s="1">
        <f>Q66+R65</f>
        <v>0</v>
      </c>
    </row>
    <row r="67" ht="23.25" customHeight="1">
      <c r="A67">
        <f>A66+1</f>
        <v>55</v>
      </c>
      <c r="B67" s="6">
        <f>B66+1</f>
        <v>46155</v>
      </c>
      <c r="D67">
        <f>D66+E67</f>
        <v>138000</v>
      </c>
      <c r="G67" s="1">
        <v>0</v>
      </c>
      <c r="H67" s="1">
        <f>('Consumption Guide'!G62*O67)/1000</f>
        <v>15840</v>
      </c>
      <c r="I67" s="1">
        <f>IF((J67&gt;0),(J67-H67+E67),(I66-H67+E67))</f>
        <v>-376000</v>
      </c>
      <c r="J67">
        <f>(K67+M67+L67)</f>
        <v>0</v>
      </c>
      <c r="O67" s="1">
        <f>SUM(O66-N67)</f>
        <v>80000</v>
      </c>
      <c r="R67" s="1">
        <f>Q67+R66</f>
        <v>0</v>
      </c>
    </row>
    <row r="68" ht="23.25" customHeight="1">
      <c r="A68">
        <f>A67+1</f>
        <v>56</v>
      </c>
      <c r="B68" s="6">
        <f>B67+1</f>
        <v>46156</v>
      </c>
      <c r="D68">
        <f>D67+E68</f>
        <v>138000</v>
      </c>
      <c r="G68" s="1">
        <v>0</v>
      </c>
      <c r="H68" s="1">
        <f>('Consumption Guide'!G63*O68)/1000</f>
        <v>15760</v>
      </c>
      <c r="I68" s="1">
        <f>IF((J68&gt;0),(J68-H68+E68),(I67-H68+E68))</f>
        <v>-391760</v>
      </c>
      <c r="J68">
        <f>(K68+M68+L68)</f>
        <v>0</v>
      </c>
      <c r="O68" s="1">
        <f>SUM(O67-N68)</f>
        <v>80000</v>
      </c>
      <c r="R68" s="1">
        <f>Q68+R67</f>
        <v>0</v>
      </c>
    </row>
    <row r="69" ht="23.25" customHeight="1">
      <c r="A69">
        <f>A68+1</f>
        <v>57</v>
      </c>
      <c r="B69" s="6">
        <f>B68+1</f>
        <v>46157</v>
      </c>
      <c r="D69">
        <f>D68+E69</f>
        <v>138000</v>
      </c>
      <c r="G69" s="1">
        <f>G68-E69</f>
        <v>0</v>
      </c>
      <c r="H69" s="1">
        <f>('Consumption Guide'!G64*O69)/1000</f>
        <v>15600</v>
      </c>
      <c r="I69" s="1">
        <f>IF((J69&gt;0),(J69-H69+E69),(I68-H69+E69))</f>
        <v>-407360</v>
      </c>
      <c r="J69">
        <f>(K69+M69+L69)</f>
        <v>0</v>
      </c>
      <c r="O69" s="1">
        <f>SUM(O68-N69)</f>
        <v>80000</v>
      </c>
      <c r="R69" s="1">
        <f>Q69+R68</f>
        <v>0</v>
      </c>
    </row>
    <row r="70" ht="23.25" customHeight="1">
      <c r="A70">
        <f>A69+1</f>
        <v>58</v>
      </c>
      <c r="B70" s="6">
        <f>B69+1</f>
        <v>46158</v>
      </c>
      <c r="D70">
        <f>D69+E70</f>
        <v>138000</v>
      </c>
      <c r="G70" s="1">
        <f>G69-E70</f>
        <v>0</v>
      </c>
      <c r="H70" s="1">
        <f>('Consumption Guide'!G65*O70)/1000</f>
        <v>15600</v>
      </c>
      <c r="I70" s="1">
        <f>IF((J70&gt;0),(J70-H70+E70),(I69-H70+E70))</f>
        <v>-422960</v>
      </c>
      <c r="J70">
        <v>0</v>
      </c>
      <c r="O70" s="1">
        <f>SUM(O69-N70)</f>
        <v>80000</v>
      </c>
      <c r="R70" s="1">
        <f>Q70+R69</f>
        <v>0</v>
      </c>
    </row>
    <row r="71" ht="23.25" customHeight="1">
      <c r="A71">
        <f>A70+1</f>
        <v>59</v>
      </c>
      <c r="B71" s="6">
        <f>B70+1</f>
        <v>46159</v>
      </c>
      <c r="D71">
        <f>D70+E71</f>
        <v>138000</v>
      </c>
      <c r="H71" s="1">
        <f>('Consumption Guide'!G66*O71)/1000</f>
        <v>15600</v>
      </c>
      <c r="I71" s="1">
        <f>IF((J71&gt;0),(J71-H71+E71),(I70-H71+E71))</f>
        <v>-438560</v>
      </c>
      <c r="J71">
        <f>(K71+M71+L71)</f>
        <v>0</v>
      </c>
      <c r="O71" s="1">
        <f>SUM(O70-N71)</f>
        <v>80000</v>
      </c>
      <c r="R71" s="1">
        <f>Q71+R70</f>
        <v>0</v>
      </c>
    </row>
    <row r="72" ht="23.25" customHeight="1">
      <c r="A72">
        <f>A71+1</f>
        <v>60</v>
      </c>
      <c r="D72">
        <f>D71+E72</f>
        <v>138000</v>
      </c>
      <c r="H72" s="1">
        <f>('Consumption Guide'!G67*O72)/1000</f>
        <v>15600</v>
      </c>
      <c r="I72" s="1">
        <f>IF((J72&gt;0),(J72-H72+E72),(I71-H72+E72))</f>
        <v>-454160</v>
      </c>
      <c r="J72">
        <f>(K72+M72+L72)</f>
        <v>0</v>
      </c>
      <c r="O72" s="1">
        <f>SUM(O71-N72)</f>
        <v>80000</v>
      </c>
      <c r="R72" s="1">
        <f>Q72+R71</f>
        <v>0</v>
      </c>
    </row>
    <row r="73" ht="23.25" customHeight="1">
      <c r="K73" t="str">
        <v>Total Morts</v>
      </c>
      <c r="N73" s="1" t="str">
        <f>N51</f>
        <v/>
      </c>
    </row>
    <row r="74" ht="23.25" customHeight="1">
      <c r="K74" t="str">
        <v>Total Birds Caught</v>
      </c>
      <c r="N74" s="1">
        <f>N44+N46+N47+N54+N55+N63+N64</f>
        <v>0</v>
      </c>
    </row>
    <row r="75" ht="23.25" customHeight="1">
      <c r="C75" s="6" t="str">
        <v xml:space="preserve">Total Feed Ordered </v>
      </c>
      <c r="E75" s="1">
        <f>SUM(E12:E72)</f>
        <v>138000</v>
      </c>
      <c r="G75">
        <f>SUM(E47:E65)</f>
        <v>0</v>
      </c>
    </row>
    <row r="76" ht="23.25" customHeight="1"/>
    <row r="77" ht="23.25" customHeight="1">
      <c r="D77" s="5">
        <f>E75/C2</f>
        <v>1.725</v>
      </c>
      <c r="E77" t="str">
        <v>KG/BIRD</v>
      </c>
    </row>
    <row r="78" ht="23.25" customHeight="1">
      <c r="O78" s="1">
        <f>N33+N51</f>
        <v>0</v>
      </c>
    </row>
    <row r="79" ht="23.25" customHeight="1"/>
    <row r="80" ht="23.25" customHeight="1"/>
    <row r="81" ht="23.25" customHeight="1"/>
    <row r="82" ht="23.25" customHeight="1"/>
    <row r="83" ht="23.25" customHeight="1"/>
    <row r="84" ht="23.25" customHeight="1"/>
    <row r="85" ht="23.25" customHeight="1"/>
    <row r="86" ht="23.25" customHeight="1"/>
    <row r="87" ht="23.25" customHeight="1"/>
    <row r="88" ht="23.25" customHeight="1"/>
    <row r="89" ht="23.25" customHeight="1"/>
    <row r="90" ht="23.25" customHeight="1"/>
    <row r="91" ht="23.25" customHeight="1"/>
    <row r="92" ht="23.25" customHeight="1"/>
    <row r="93" ht="23.25" customHeight="1"/>
    <row r="94" ht="23.25" customHeight="1"/>
    <row r="95" ht="23.25" customHeight="1"/>
    <row r="96" ht="23.25" customHeight="1"/>
    <row r="97" ht="23.25" customHeight="1"/>
    <row r="98" ht="23.25" customHeight="1"/>
    <row r="99" ht="23.25" customHeight="1"/>
    <row r="100" ht="23.25" customHeight="1"/>
    <row r="101" ht="23.25" customHeight="1"/>
    <row r="102" ht="23.25" customHeight="1"/>
    <row r="103" ht="23.25" customHeight="1"/>
    <row r="104" ht="23.25" customHeight="1"/>
    <row r="105" ht="23.25" customHeight="1"/>
    <row r="106" ht="23.25" customHeight="1"/>
    <row r="107" ht="23.25" customHeight="1"/>
    <row r="108" ht="23.25" customHeight="1"/>
    <row r="109" ht="23.25" customHeight="1"/>
    <row r="110" ht="23.25" customHeight="1"/>
    <row r="111" ht="23.25" customHeight="1"/>
    <row r="112" ht="23.25" customHeight="1"/>
    <row r="113" ht="23.25" customHeight="1"/>
    <row r="114" ht="23.25" customHeight="1"/>
    <row r="115" ht="23.25" customHeight="1"/>
    <row r="116" ht="23.25" customHeight="1"/>
    <row r="117" ht="23.25" customHeight="1"/>
    <row r="118" ht="23.25" customHeight="1"/>
    <row r="119" ht="23.25" customHeight="1"/>
    <row r="120" ht="23.25" customHeight="1"/>
    <row r="121" ht="23.25" customHeight="1"/>
    <row r="122" ht="23.25" customHeight="1"/>
    <row r="123" ht="23.25" customHeight="1"/>
    <row r="124" ht="23.25" customHeight="1"/>
    <row r="125" ht="23.25" customHeight="1"/>
    <row r="126" ht="23.25" customHeight="1"/>
    <row r="127" ht="23.25" customHeight="1"/>
    <row r="128" ht="23.25" customHeight="1"/>
    <row r="129" ht="23.25" customHeight="1"/>
    <row r="130" ht="23.25" customHeight="1"/>
    <row r="131" ht="23.25" customHeight="1"/>
    <row r="132" ht="23.25" customHeight="1"/>
    <row r="133" ht="23.25" customHeight="1"/>
    <row r="134" ht="23.25" customHeight="1"/>
    <row r="135" ht="23.25" customHeight="1"/>
    <row r="136" ht="23.25" customHeight="1"/>
    <row r="137" ht="23.25" customHeight="1"/>
    <row r="138" ht="23.25" customHeight="1"/>
    <row r="139" ht="23.25" customHeight="1"/>
    <row r="140" ht="23.25" customHeight="1"/>
    <row r="141" ht="23.25" customHeight="1"/>
    <row r="142" ht="23.25" customHeight="1"/>
    <row r="143" ht="23.25" customHeight="1"/>
    <row r="144" ht="23.25" customHeight="1"/>
    <row r="145" ht="23.25" customHeight="1"/>
    <row r="146" ht="23.25" customHeight="1"/>
    <row r="147" ht="23.25" customHeight="1"/>
    <row r="148" ht="23.25" customHeight="1"/>
    <row r="149" ht="23.25" customHeight="1"/>
    <row r="150" ht="23.25" customHeight="1"/>
    <row r="151" ht="23.25" customHeight="1"/>
    <row r="152" ht="23.25" customHeight="1"/>
    <row r="153" ht="23.25" customHeight="1"/>
    <row r="154" ht="23.25" customHeight="1"/>
    <row r="155" ht="23.25" customHeight="1"/>
    <row r="156" ht="23.25" customHeight="1"/>
    <row r="157" ht="23.25" customHeight="1"/>
    <row r="158" ht="23.25" customHeight="1"/>
    <row r="159" ht="23.25" customHeight="1"/>
    <row r="160" ht="23.25" customHeight="1"/>
    <row r="161" ht="23.25" customHeight="1"/>
    <row r="162" ht="23.25" customHeight="1"/>
    <row r="163" ht="23.25" customHeight="1"/>
    <row r="164" ht="23.25" customHeight="1"/>
    <row r="165" ht="23.25" customHeight="1"/>
    <row r="166" ht="23.25" customHeight="1"/>
    <row r="167" ht="23.25" customHeight="1"/>
    <row r="168" ht="23.25" customHeight="1"/>
    <row r="169" ht="23.25" customHeight="1"/>
    <row r="170" ht="23.25" customHeight="1"/>
    <row r="171" ht="23.25" customHeight="1"/>
    <row r="172" ht="23.25" customHeight="1"/>
    <row r="173" ht="23.25" customHeight="1"/>
    <row r="174" ht="23.25" customHeight="1"/>
    <row r="175" ht="23.25" customHeight="1"/>
    <row r="176" ht="23.25" customHeight="1"/>
    <row r="177" ht="23.25" customHeight="1"/>
    <row r="178" ht="23.25" customHeight="1"/>
    <row r="179" ht="23.25" customHeight="1"/>
    <row r="180" ht="23.25" customHeight="1"/>
    <row r="181" ht="23.25" customHeight="1"/>
    <row r="182" ht="23.25" customHeight="1"/>
    <row r="183" ht="23.25" customHeight="1"/>
    <row r="184" ht="23.25" customHeight="1"/>
    <row r="185" ht="23.25" customHeight="1"/>
    <row r="186" ht="23.25" customHeight="1"/>
    <row r="187" ht="23.25" customHeight="1"/>
    <row r="188" ht="23.25" customHeight="1"/>
    <row r="189" ht="23.25" customHeight="1"/>
    <row r="190" ht="23.25" customHeight="1"/>
    <row r="191" ht="23.25" customHeight="1"/>
    <row r="192" ht="23.25" customHeight="1"/>
    <row r="193" ht="23.25" customHeight="1"/>
    <row r="194" ht="23.25" customHeight="1"/>
    <row r="195" ht="23.25" customHeight="1"/>
    <row r="196" ht="23.25" customHeight="1"/>
    <row r="197" ht="23.25" customHeight="1"/>
    <row r="198" ht="23.25" customHeight="1"/>
    <row r="199" ht="23.25" customHeight="1"/>
    <row r="200" ht="23.25" customHeight="1"/>
    <row r="201" ht="23.25" customHeight="1"/>
    <row r="202" ht="23.25" customHeight="1"/>
    <row r="203" ht="23.25" customHeight="1"/>
    <row r="204" ht="23.25" customHeight="1"/>
    <row r="205" ht="23.25" customHeight="1"/>
    <row r="206" ht="23.25" customHeight="1"/>
    <row r="207" ht="23.25" customHeight="1"/>
    <row r="208" ht="23.25" customHeight="1"/>
    <row r="209" ht="23.25" customHeight="1"/>
    <row r="210" ht="23.25" customHeight="1"/>
    <row r="211" ht="23.25" customHeight="1"/>
    <row r="212" ht="23.25" customHeight="1"/>
    <row r="213" ht="23.25" customHeight="1"/>
    <row r="214" ht="23.25" customHeight="1"/>
    <row r="215" ht="23.25" customHeight="1"/>
    <row r="216" ht="23.25" customHeight="1"/>
    <row r="217" ht="23.25" customHeight="1"/>
    <row r="218" ht="23.25" customHeight="1"/>
    <row r="219" ht="23.25" customHeight="1"/>
    <row r="220" ht="23.25" customHeight="1"/>
    <row r="221" ht="23.25" customHeight="1"/>
    <row r="222" ht="23.25" customHeight="1"/>
    <row r="223" ht="23.25" customHeight="1"/>
    <row r="224" ht="23.25" customHeight="1"/>
    <row r="225" ht="23.25" customHeight="1"/>
    <row r="226" ht="23.25" customHeight="1"/>
    <row r="227" ht="23.25" customHeight="1"/>
    <row r="228" ht="23.25" customHeight="1"/>
    <row r="229" ht="23.25" customHeight="1"/>
    <row r="230" ht="23.25" customHeight="1"/>
    <row r="231" ht="23.25" customHeight="1"/>
    <row r="232" ht="23.25" customHeight="1"/>
    <row r="233" ht="23.25" customHeight="1"/>
    <row r="234" ht="23.25" customHeight="1"/>
    <row r="235" ht="23.25" customHeight="1"/>
    <row r="236" ht="23.25" customHeight="1"/>
    <row r="237" ht="23.25" customHeight="1"/>
    <row r="238" ht="23.25" customHeight="1"/>
    <row r="239" ht="23.25" customHeight="1"/>
    <row r="240" ht="23.25" customHeight="1"/>
    <row r="241" ht="23.25" customHeight="1"/>
    <row r="242" ht="23.25" customHeight="1"/>
    <row r="243" ht="23.25" customHeight="1"/>
    <row r="244" ht="23.25" customHeight="1"/>
    <row r="245" ht="23.25" customHeight="1"/>
    <row r="246" ht="23.25" customHeight="1"/>
    <row r="247" ht="23.25" customHeight="1"/>
    <row r="248" ht="23.25" customHeight="1"/>
    <row r="249" ht="23.25" customHeight="1"/>
    <row r="250" ht="23.25" customHeight="1"/>
    <row r="251" ht="23.25" customHeight="1"/>
    <row r="252" ht="23.25" customHeight="1"/>
    <row r="253" ht="23.25" customHeight="1"/>
    <row r="254" ht="23.25" customHeight="1"/>
    <row r="255" ht="23.25" customHeight="1"/>
    <row r="256" ht="23.25" customHeight="1"/>
    <row r="257" ht="23.25" customHeight="1"/>
    <row r="258" ht="23.25" customHeight="1"/>
    <row r="259" ht="23.25" customHeight="1"/>
    <row r="260" ht="23.25" customHeight="1"/>
    <row r="261" ht="23.25" customHeight="1"/>
    <row r="262" ht="23.25" customHeight="1"/>
    <row r="263" ht="23.25" customHeight="1"/>
    <row r="264" ht="23.25" customHeight="1"/>
    <row r="265" ht="23.25" customHeight="1"/>
    <row r="266" ht="23.25" customHeight="1"/>
    <row r="267" ht="23.25" customHeight="1"/>
    <row r="268" ht="23.25" customHeight="1"/>
    <row r="269" ht="23.25" customHeight="1"/>
    <row r="270" ht="23.25" customHeight="1"/>
    <row r="271" ht="23.25" customHeight="1"/>
    <row r="272" ht="23.25" customHeight="1"/>
    <row r="273" ht="23.25" customHeight="1"/>
    <row r="274" ht="23.25" customHeight="1"/>
    <row r="275" ht="23.25" customHeight="1"/>
    <row r="276" ht="23.25" customHeight="1"/>
    <row r="277" ht="23.25" customHeight="1"/>
    <row r="278" ht="23.25" customHeight="1"/>
    <row r="279" ht="23.25" customHeight="1"/>
    <row r="280" ht="23.25" customHeight="1"/>
    <row r="281" ht="23.25" customHeight="1"/>
    <row r="282" ht="23.25" customHeight="1"/>
    <row r="283" ht="23.25" customHeight="1"/>
    <row r="284" ht="23.25" customHeight="1"/>
    <row r="285" ht="23.25" customHeight="1"/>
    <row r="286" ht="23.25" customHeight="1"/>
    <row r="287" ht="23.25" customHeight="1"/>
    <row r="288" ht="23.25" customHeight="1"/>
    <row r="289" ht="23.25" customHeight="1"/>
    <row r="290" ht="23.25" customHeight="1"/>
    <row r="291" ht="23.25" customHeight="1"/>
    <row r="292" ht="23.25" customHeight="1"/>
    <row r="293" ht="23.25" customHeight="1"/>
    <row r="294" ht="23.25" customHeight="1"/>
    <row r="295" ht="23.25" customHeight="1"/>
    <row r="296" ht="23.25" customHeight="1"/>
    <row r="297" ht="23.25" customHeight="1"/>
    <row r="298" ht="23.25" customHeight="1"/>
    <row r="299" ht="23.25" customHeight="1"/>
    <row r="300" ht="23.25" customHeight="1"/>
    <row r="301" ht="23.25" customHeight="1"/>
    <row r="302" ht="23.25" customHeight="1"/>
    <row r="303" ht="23.25" customHeight="1"/>
    <row r="304" ht="23.25" customHeight="1"/>
    <row r="305" ht="23.25" customHeight="1"/>
    <row r="306" ht="23.25" customHeight="1"/>
    <row r="307" ht="23.25" customHeight="1"/>
    <row r="308" ht="23.25" customHeight="1"/>
    <row r="309" ht="23.25" customHeight="1"/>
    <row r="310" ht="23.25" customHeight="1"/>
    <row r="311" ht="23.25" customHeight="1"/>
    <row r="312" ht="23.25" customHeight="1"/>
    <row r="313" ht="23.25" customHeight="1"/>
    <row r="314" ht="23.25" customHeight="1"/>
    <row r="315" ht="23.25" customHeight="1"/>
    <row r="316" ht="23.25" customHeight="1"/>
    <row r="317" ht="23.25" customHeight="1"/>
    <row r="318" ht="23.25" customHeight="1"/>
    <row r="319" ht="23.25" customHeight="1"/>
    <row r="320" ht="23.25" customHeight="1"/>
    <row r="321" ht="23.25" customHeight="1"/>
    <row r="322" ht="23.25" customHeight="1"/>
    <row r="323" ht="23.25" customHeight="1"/>
    <row r="324" ht="23.25" customHeight="1"/>
    <row r="325" ht="23.25" customHeight="1"/>
    <row r="326" ht="23.25" customHeight="1"/>
    <row r="327" ht="23.25" customHeight="1"/>
    <row r="328" ht="23.25" customHeight="1"/>
    <row r="329" ht="23.25" customHeight="1"/>
    <row r="330" ht="23.25" customHeight="1"/>
    <row r="331" ht="23.25" customHeight="1"/>
    <row r="332" ht="23.25" customHeight="1"/>
    <row r="333" ht="23.25" customHeight="1"/>
    <row r="334" ht="23.25" customHeight="1"/>
    <row r="335" ht="23.25" customHeight="1"/>
    <row r="336" ht="23.25" customHeight="1"/>
    <row r="337" ht="23.25" customHeight="1"/>
    <row r="338" ht="23.25" customHeight="1"/>
    <row r="339" ht="23.25" customHeight="1"/>
    <row r="340" ht="23.25" customHeight="1"/>
    <row r="341" ht="23.25" customHeight="1"/>
    <row r="342" ht="23.25" customHeight="1"/>
    <row r="343" ht="23.25" customHeight="1"/>
    <row r="344" ht="23.25" customHeight="1"/>
    <row r="345" ht="23.25" customHeight="1"/>
    <row r="346" ht="23.25" customHeight="1"/>
    <row r="347" ht="23.25" customHeight="1"/>
    <row r="348" ht="23.25" customHeight="1"/>
    <row r="349" ht="23.25" customHeight="1"/>
    <row r="350" ht="23.25" customHeight="1"/>
    <row r="351" ht="23.25" customHeight="1"/>
    <row r="352" ht="23.25" customHeight="1"/>
    <row r="353" ht="23.25" customHeight="1"/>
    <row r="354" ht="23.25" customHeight="1"/>
    <row r="355" ht="23.25" customHeight="1"/>
    <row r="356" ht="23.25" customHeight="1"/>
    <row r="357" ht="23.25" customHeight="1"/>
    <row r="358" ht="23.25" customHeight="1"/>
    <row r="359" ht="23.25" customHeight="1"/>
    <row r="360" ht="23.25" customHeight="1"/>
    <row r="361" ht="23.25" customHeight="1"/>
    <row r="362" ht="23.25" customHeight="1"/>
    <row r="363" ht="23.25" customHeight="1"/>
    <row r="364" ht="23.25" customHeight="1"/>
    <row r="365" ht="23.25" customHeight="1"/>
    <row r="366" ht="23.25" customHeight="1"/>
    <row r="367" ht="23.25" customHeight="1"/>
    <row r="368" ht="23.25" customHeight="1"/>
    <row r="369" ht="23.25" customHeight="1"/>
    <row r="370" ht="23.25" customHeight="1"/>
    <row r="371" ht="23.25" customHeight="1"/>
    <row r="372" ht="23.25" customHeight="1"/>
    <row r="373" ht="23.25" customHeight="1"/>
    <row r="374" ht="23.25" customHeight="1"/>
    <row r="375" ht="23.25" customHeight="1"/>
    <row r="376" ht="23.25" customHeight="1"/>
    <row r="377" ht="23.25" customHeight="1"/>
    <row r="378" ht="23.25" customHeight="1"/>
    <row r="379" ht="23.25" customHeight="1"/>
    <row r="380" ht="23.25" customHeight="1"/>
    <row r="381" ht="23.25" customHeight="1"/>
    <row r="382" ht="23.25" customHeight="1"/>
    <row r="383" ht="23.25" customHeight="1"/>
    <row r="384" ht="23.25" customHeight="1"/>
    <row r="385" ht="23.25" customHeight="1"/>
    <row r="386" ht="23.25" customHeight="1"/>
    <row r="387" ht="23.25" customHeight="1"/>
    <row r="388" ht="23.25" customHeight="1"/>
    <row r="389" ht="23.25" customHeight="1"/>
    <row r="390" ht="23.25" customHeight="1"/>
    <row r="391" ht="23.25" customHeight="1"/>
    <row r="392" ht="23.25" customHeight="1"/>
    <row r="393" ht="23.25" customHeight="1"/>
    <row r="394" ht="23.25" customHeight="1"/>
    <row r="395" ht="23.25" customHeight="1"/>
    <row r="396" ht="23.25" customHeight="1"/>
    <row r="397" ht="23.25" customHeight="1"/>
    <row r="398" ht="23.25" customHeight="1"/>
    <row r="399" ht="23.25" customHeight="1"/>
    <row r="400" ht="23.25" customHeight="1"/>
    <row r="401" ht="23.25" customHeight="1"/>
    <row r="402" ht="23.25" customHeight="1"/>
    <row r="403" ht="23.25" customHeight="1"/>
    <row r="404" ht="23.25" customHeight="1"/>
    <row r="405" ht="23.25" customHeight="1"/>
    <row r="406" ht="23.25" customHeight="1"/>
    <row r="407" ht="23.25" customHeight="1"/>
    <row r="408" ht="23.25" customHeight="1"/>
    <row r="409" ht="23.25" customHeight="1"/>
    <row r="410" ht="23.25" customHeight="1"/>
    <row r="411" ht="23.25" customHeight="1"/>
    <row r="412" ht="23.25" customHeight="1"/>
    <row r="413" ht="23.25" customHeight="1"/>
    <row r="414" ht="23.25" customHeight="1"/>
    <row r="415" ht="23.25" customHeight="1"/>
    <row r="416" ht="23.25" customHeight="1"/>
    <row r="417" ht="23.25" customHeight="1"/>
    <row r="418" ht="23.25" customHeight="1"/>
    <row r="419" ht="23.25" customHeight="1"/>
    <row r="420" ht="23.25" customHeight="1"/>
    <row r="421" ht="23.25" customHeight="1"/>
    <row r="422" ht="23.25" customHeight="1"/>
    <row r="423" ht="23.25" customHeight="1"/>
    <row r="424" ht="23.25" customHeight="1"/>
    <row r="425" ht="23.25" customHeight="1"/>
    <row r="426" ht="23.25" customHeight="1"/>
    <row r="427" ht="23.25" customHeight="1"/>
    <row r="428" ht="23.25" customHeight="1"/>
    <row r="429" ht="23.25" customHeight="1"/>
    <row r="430" ht="23.25" customHeight="1"/>
    <row r="431" ht="23.25" customHeight="1"/>
    <row r="432" ht="23.25" customHeight="1"/>
    <row r="433" ht="23.25" customHeight="1"/>
    <row r="434" ht="23.25" customHeight="1"/>
    <row r="435" ht="23.25" customHeight="1"/>
    <row r="436" ht="23.25" customHeight="1"/>
    <row r="437" ht="23.25" customHeight="1"/>
    <row r="438" ht="23.25" customHeight="1"/>
    <row r="439" ht="23.25" customHeight="1"/>
    <row r="440" ht="23.25" customHeight="1"/>
    <row r="441" ht="23.25" customHeight="1"/>
    <row r="442" ht="23.25" customHeight="1"/>
    <row r="443" ht="23.25" customHeight="1"/>
    <row r="444" ht="23.25" customHeight="1"/>
    <row r="445" ht="23.25" customHeight="1"/>
    <row r="446" ht="23.25" customHeight="1"/>
    <row r="447" ht="23.25" customHeight="1"/>
    <row r="448" ht="23.25" customHeight="1"/>
    <row r="449" ht="23.25" customHeight="1"/>
    <row r="450" ht="23.25" customHeight="1"/>
    <row r="451" ht="23.25" customHeight="1"/>
    <row r="452" ht="23.25" customHeight="1"/>
    <row r="453" ht="23.25" customHeight="1"/>
    <row r="454" ht="23.25" customHeight="1"/>
    <row r="455" ht="23.25" customHeight="1"/>
    <row r="456" ht="23.25" customHeight="1"/>
    <row r="457" ht="23.25" customHeight="1"/>
    <row r="458" ht="23.25" customHeight="1"/>
    <row r="459" ht="23.25" customHeight="1"/>
    <row r="460" ht="23.25" customHeight="1"/>
    <row r="461" ht="23.25" customHeight="1"/>
    <row r="462" ht="23.25" customHeight="1"/>
    <row r="463" ht="23.25" customHeight="1"/>
    <row r="464" ht="23.25" customHeight="1"/>
    <row r="465" ht="23.25" customHeight="1"/>
    <row r="466" ht="23.25" customHeight="1"/>
    <row r="467" ht="23.25" customHeight="1"/>
    <row r="468" ht="23.25" customHeight="1"/>
    <row r="469" ht="23.25" customHeight="1"/>
    <row r="470" ht="23.25" customHeight="1"/>
    <row r="471" ht="23.25" customHeight="1"/>
    <row r="472" ht="23.25" customHeight="1"/>
    <row r="473" ht="23.25" customHeight="1"/>
    <row r="474" ht="23.25" customHeight="1"/>
    <row r="475" ht="23.25" customHeight="1"/>
    <row r="476" ht="23.25" customHeight="1"/>
    <row r="477" ht="23.25" customHeight="1"/>
    <row r="478" ht="23.25" customHeight="1"/>
    <row r="479" ht="23.25" customHeight="1"/>
    <row r="480" ht="23.25" customHeight="1"/>
    <row r="481" ht="23.25" customHeight="1"/>
    <row r="482" ht="23.25" customHeight="1"/>
    <row r="483" ht="23.25" customHeight="1"/>
    <row r="484" ht="23.25" customHeight="1"/>
    <row r="485" ht="23.25" customHeight="1"/>
    <row r="486" ht="23.25" customHeight="1"/>
    <row r="487" ht="23.25" customHeight="1"/>
    <row r="488" ht="23.25" customHeight="1"/>
    <row r="489" ht="23.25" customHeight="1"/>
    <row r="490" ht="23.25" customHeight="1"/>
    <row r="491" ht="23.25" customHeight="1"/>
    <row r="492" ht="23.25" customHeight="1"/>
    <row r="493" ht="23.25" customHeight="1"/>
    <row r="494" ht="23.25" customHeight="1"/>
    <row r="495" ht="23.25" customHeight="1"/>
    <row r="496" ht="23.25" customHeight="1"/>
    <row r="497" ht="23.25" customHeight="1"/>
    <row r="498" ht="23.25" customHeight="1"/>
    <row r="499" ht="23.25" customHeight="1"/>
    <row r="500" ht="23.25" customHeight="1"/>
    <row r="501" ht="23.25" customHeight="1"/>
    <row r="502" ht="23.25" customHeight="1"/>
    <row r="503" ht="23.25" customHeight="1"/>
    <row r="504" ht="23.25" customHeight="1"/>
    <row r="505" ht="23.25" customHeight="1"/>
    <row r="506" ht="23.25" customHeight="1"/>
    <row r="507" ht="23.25" customHeight="1"/>
    <row r="508" ht="23.25" customHeight="1"/>
    <row r="509" ht="23.25" customHeight="1"/>
    <row r="510" ht="23.25" customHeight="1"/>
    <row r="511" ht="23.25" customHeight="1"/>
    <row r="512" ht="23.25" customHeight="1"/>
    <row r="513" ht="23.25" customHeight="1"/>
    <row r="514" ht="23.25" customHeight="1"/>
    <row r="515" ht="23.25" customHeight="1"/>
    <row r="516" ht="23.25" customHeight="1"/>
    <row r="517" ht="23.25" customHeight="1"/>
    <row r="518" ht="23.25" customHeight="1"/>
    <row r="519" ht="23.25" customHeight="1"/>
    <row r="520" ht="23.25" customHeight="1"/>
    <row r="521" ht="23.25" customHeight="1"/>
    <row r="522" ht="23.25" customHeight="1"/>
    <row r="523" ht="23.25" customHeight="1"/>
    <row r="524" ht="23.25" customHeight="1"/>
    <row r="525" ht="23.25" customHeight="1"/>
    <row r="526" ht="23.25" customHeight="1"/>
    <row r="527" ht="23.25" customHeight="1"/>
    <row r="528" ht="23.25" customHeight="1"/>
    <row r="529" ht="23.25" customHeight="1"/>
    <row r="530" ht="23.25" customHeight="1"/>
    <row r="531" ht="23.25" customHeight="1"/>
    <row r="532" ht="23.25" customHeight="1"/>
    <row r="533" ht="23.25" customHeight="1"/>
    <row r="534" ht="23.25" customHeight="1"/>
    <row r="535" ht="23.25" customHeight="1"/>
    <row r="536" ht="23.25" customHeight="1"/>
    <row r="537" ht="23.25" customHeight="1"/>
    <row r="538" ht="23.25" customHeight="1"/>
    <row r="539" ht="23.25" customHeight="1"/>
    <row r="540" ht="23.25" customHeight="1"/>
    <row r="541" ht="23.25" customHeight="1"/>
    <row r="542" ht="23.25" customHeight="1"/>
    <row r="543" ht="23.25" customHeight="1"/>
    <row r="544" ht="23.25" customHeight="1"/>
    <row r="545" ht="23.25" customHeight="1"/>
    <row r="546" ht="23.25" customHeight="1"/>
    <row r="547" ht="23.25" customHeight="1"/>
    <row r="548" ht="23.25" customHeight="1"/>
    <row r="549" ht="23.25" customHeight="1"/>
    <row r="550" ht="23.25" customHeight="1"/>
    <row r="551" ht="23.25" customHeight="1"/>
    <row r="552" ht="23.25" customHeight="1"/>
    <row r="553" ht="23.25" customHeight="1"/>
    <row r="554" ht="23.25" customHeight="1"/>
    <row r="555" ht="23.25" customHeight="1"/>
    <row r="556" ht="23.25" customHeight="1"/>
    <row r="557" ht="23.25" customHeight="1"/>
    <row r="558" ht="23.25" customHeight="1"/>
    <row r="559" ht="23.25" customHeight="1"/>
    <row r="560" ht="23.25" customHeight="1"/>
    <row r="561" ht="23.25" customHeight="1"/>
    <row r="562" ht="23.25" customHeight="1"/>
    <row r="563" ht="23.25" customHeight="1"/>
    <row r="564" ht="23.25" customHeight="1"/>
    <row r="565" ht="23.25" customHeight="1"/>
    <row r="566" ht="23.25" customHeight="1"/>
    <row r="567" ht="23.25" customHeight="1"/>
    <row r="568" ht="23.25" customHeight="1"/>
    <row r="569" ht="23.25" customHeight="1"/>
    <row r="570" ht="23.25" customHeight="1"/>
    <row r="571" ht="23.25" customHeight="1"/>
    <row r="572" ht="23.25" customHeight="1"/>
    <row r="573" ht="23.25" customHeight="1"/>
    <row r="574" ht="23.25" customHeight="1"/>
    <row r="575" ht="23.25" customHeight="1"/>
    <row r="576" ht="23.25" customHeight="1"/>
    <row r="577" ht="23.25" customHeight="1"/>
    <row r="578" ht="23.25" customHeight="1"/>
    <row r="579" ht="23.25" customHeight="1"/>
    <row r="580" ht="23.25" customHeight="1"/>
    <row r="581" ht="23.25" customHeight="1"/>
    <row r="582" ht="23.25" customHeight="1"/>
    <row r="583" ht="23.25" customHeight="1"/>
    <row r="584" ht="23.25" customHeight="1"/>
    <row r="585" ht="23.25" customHeight="1"/>
    <row r="586" ht="23.25" customHeight="1"/>
    <row r="587" ht="23.25" customHeight="1"/>
    <row r="588" ht="23.25" customHeight="1"/>
    <row r="589" ht="23.25" customHeight="1"/>
    <row r="590" ht="23.25" customHeight="1"/>
    <row r="591" ht="23.25" customHeight="1"/>
    <row r="592" ht="23.25" customHeight="1"/>
    <row r="593" ht="23.25" customHeight="1"/>
    <row r="594" ht="23.25" customHeight="1"/>
    <row r="595" ht="23.25" customHeight="1"/>
    <row r="596" ht="23.25" customHeight="1"/>
    <row r="597" ht="23.25" customHeight="1"/>
    <row r="598" ht="23.25" customHeight="1"/>
    <row r="599" ht="23.25" customHeight="1"/>
    <row r="600" ht="23.25" customHeight="1"/>
    <row r="601" ht="23.25" customHeight="1"/>
    <row r="602" ht="23.25" customHeight="1"/>
    <row r="603" ht="23.25" customHeight="1"/>
    <row r="604" ht="23.25" customHeight="1"/>
    <row r="605" ht="23.25" customHeight="1"/>
    <row r="606" ht="23.25" customHeight="1"/>
    <row r="607" ht="23.25" customHeight="1"/>
    <row r="608" ht="23.25" customHeight="1"/>
    <row r="609" ht="23.25" customHeight="1"/>
    <row r="610" ht="23.25" customHeight="1"/>
    <row r="611" ht="23.25" customHeight="1"/>
    <row r="612" ht="23.25" customHeight="1"/>
    <row r="613" ht="23.25" customHeight="1"/>
    <row r="614" ht="23.25" customHeight="1"/>
    <row r="615" ht="23.25" customHeight="1"/>
    <row r="616" ht="23.25" customHeight="1"/>
    <row r="617" ht="23.25" customHeight="1"/>
    <row r="618" ht="23.25" customHeight="1"/>
    <row r="619" ht="23.25" customHeight="1"/>
    <row r="620" ht="23.25" customHeight="1"/>
    <row r="621" ht="23.25" customHeight="1"/>
    <row r="622" ht="23.25" customHeight="1"/>
    <row r="623" ht="23.25" customHeight="1"/>
    <row r="624" ht="23.25" customHeight="1"/>
    <row r="625" ht="23.25" customHeight="1"/>
    <row r="626" ht="23.25" customHeight="1"/>
    <row r="627" ht="23.25" customHeight="1"/>
    <row r="628" ht="23.25" customHeight="1"/>
    <row r="629" ht="23.25" customHeight="1"/>
    <row r="630" ht="23.25" customHeight="1"/>
    <row r="631" ht="23.25" customHeight="1"/>
    <row r="632" ht="23.25" customHeight="1"/>
    <row r="633" ht="23.25" customHeight="1"/>
    <row r="634" ht="23.25" customHeight="1"/>
    <row r="635" ht="23.25" customHeight="1"/>
    <row r="636" ht="23.25" customHeight="1"/>
    <row r="637" ht="23.25" customHeight="1"/>
    <row r="638" ht="23.25" customHeight="1"/>
    <row r="639" ht="23.25" customHeight="1"/>
    <row r="640" ht="23.25" customHeight="1"/>
    <row r="641" ht="23.25" customHeight="1"/>
    <row r="642" ht="23.25" customHeight="1"/>
    <row r="643" ht="23.25" customHeight="1"/>
    <row r="644" ht="23.25" customHeight="1"/>
    <row r="645" ht="23.25" customHeight="1"/>
    <row r="646" ht="23.25" customHeight="1"/>
    <row r="647" ht="23.25" customHeight="1"/>
    <row r="648" ht="23.25" customHeight="1"/>
    <row r="649" ht="23.25" customHeight="1"/>
    <row r="650" ht="23.25" customHeight="1"/>
    <row r="651" ht="23.25" customHeight="1"/>
    <row r="652" ht="23.25" customHeight="1"/>
    <row r="653" ht="23.25" customHeight="1"/>
    <row r="654" ht="23.25" customHeight="1"/>
    <row r="655" ht="23.25" customHeight="1"/>
    <row r="656" ht="23.25" customHeight="1"/>
    <row r="657" ht="23.25" customHeight="1"/>
    <row r="658" ht="23.25" customHeight="1"/>
    <row r="659" ht="23.25" customHeight="1"/>
    <row r="660" ht="23.25" customHeight="1"/>
    <row r="661" ht="23.25" customHeight="1"/>
    <row r="662" ht="23.25" customHeight="1"/>
    <row r="663" ht="23.25" customHeight="1"/>
    <row r="664" ht="23.25" customHeight="1"/>
    <row r="665" ht="23.25" customHeight="1"/>
    <row r="666" ht="23.25" customHeight="1"/>
    <row r="667" ht="23.25" customHeight="1"/>
    <row r="668" ht="23.25" customHeight="1"/>
    <row r="669" ht="23.25" customHeight="1"/>
    <row r="670" ht="23.25" customHeight="1"/>
    <row r="671" ht="23.25" customHeight="1"/>
    <row r="672" ht="23.25" customHeight="1"/>
    <row r="673" ht="23.25" customHeight="1"/>
    <row r="674" ht="23.25" customHeight="1"/>
    <row r="675" ht="23.25" customHeight="1"/>
    <row r="676" ht="23.25" customHeight="1"/>
    <row r="677" ht="23.25" customHeight="1"/>
    <row r="678" ht="23.25" customHeight="1"/>
    <row r="679" ht="23.25" customHeight="1"/>
    <row r="680" ht="23.25" customHeight="1"/>
    <row r="681" ht="23.25" customHeight="1"/>
    <row r="682" ht="23.25" customHeight="1"/>
    <row r="683" ht="23.25" customHeight="1"/>
    <row r="684" ht="23.25" customHeight="1"/>
    <row r="685" ht="23.25" customHeight="1"/>
    <row r="686" ht="23.25" customHeight="1"/>
    <row r="687" ht="23.25" customHeight="1"/>
    <row r="688" ht="23.25" customHeight="1"/>
    <row r="689" ht="23.25" customHeight="1"/>
    <row r="690" ht="23.25" customHeight="1"/>
    <row r="691" ht="23.25" customHeight="1"/>
    <row r="692" ht="23.25" customHeight="1"/>
    <row r="693" ht="23.25" customHeight="1"/>
    <row r="694" ht="23.25" customHeight="1"/>
    <row r="695" ht="23.25" customHeight="1"/>
    <row r="696" ht="23.25" customHeight="1"/>
    <row r="697" ht="23.25" customHeight="1"/>
    <row r="698" ht="23.25" customHeight="1"/>
    <row r="699" ht="23.25" customHeight="1"/>
    <row r="700" ht="23.25" customHeight="1"/>
    <row r="701" ht="23.25" customHeight="1"/>
    <row r="702" ht="23.25" customHeight="1"/>
    <row r="703" ht="23.25" customHeight="1"/>
    <row r="704" ht="23.25" customHeight="1"/>
    <row r="705" ht="23.25" customHeight="1"/>
    <row r="706" ht="23.25" customHeight="1"/>
    <row r="707" ht="23.25" customHeight="1"/>
    <row r="708" ht="23.25" customHeight="1"/>
    <row r="709" ht="23.25" customHeight="1"/>
    <row r="710" ht="23.25" customHeight="1"/>
    <row r="711" ht="23.25" customHeight="1"/>
    <row r="712" ht="23.25" customHeight="1"/>
    <row r="713" ht="23.25" customHeight="1"/>
    <row r="714" ht="23.25" customHeight="1"/>
    <row r="715" ht="23.25" customHeight="1"/>
    <row r="716" ht="23.25" customHeight="1"/>
    <row r="717" ht="23.25" customHeight="1"/>
    <row r="718" ht="23.25" customHeight="1"/>
    <row r="719" ht="23.25" customHeight="1"/>
    <row r="720" ht="23.25" customHeight="1"/>
    <row r="721" ht="23.25" customHeight="1"/>
    <row r="722" ht="23.25" customHeight="1"/>
    <row r="723" ht="23.25" customHeight="1"/>
    <row r="724" ht="23.25" customHeight="1"/>
    <row r="725" ht="23.25" customHeight="1"/>
    <row r="726" ht="23.25" customHeight="1"/>
    <row r="727" ht="23.25" customHeight="1"/>
    <row r="728" ht="23.25" customHeight="1"/>
    <row r="729" ht="23.25" customHeight="1"/>
    <row r="730" ht="23.25" customHeight="1"/>
    <row r="731" ht="23.25" customHeight="1"/>
    <row r="732" ht="23.25" customHeight="1"/>
    <row r="733" ht="23.25" customHeight="1"/>
    <row r="734" ht="23.25" customHeight="1"/>
    <row r="735" ht="23.25" customHeight="1"/>
    <row r="736" ht="23.25" customHeight="1"/>
    <row r="737" ht="23.25" customHeight="1"/>
    <row r="738" ht="23.25" customHeight="1"/>
    <row r="739" ht="23.25" customHeight="1"/>
    <row r="740" ht="23.25" customHeight="1"/>
    <row r="741" ht="23.25" customHeight="1"/>
    <row r="742" ht="23.25" customHeight="1"/>
    <row r="743" ht="23.25" customHeight="1"/>
    <row r="744" ht="23.25" customHeight="1"/>
    <row r="745" ht="23.25" customHeight="1"/>
    <row r="746" ht="23.25" customHeight="1"/>
    <row r="747" ht="23.25" customHeight="1"/>
    <row r="748" ht="23.25" customHeight="1"/>
    <row r="749" ht="23.25" customHeight="1"/>
    <row r="750" ht="23.25" customHeight="1"/>
    <row r="751" ht="23.25" customHeight="1"/>
    <row r="752" ht="23.25" customHeight="1"/>
    <row r="753" ht="23.25" customHeight="1"/>
    <row r="754" ht="23.25" customHeight="1"/>
    <row r="755" ht="23.25" customHeight="1"/>
    <row r="756" ht="23.25" customHeight="1"/>
    <row r="757" ht="23.25" customHeight="1"/>
    <row r="758" ht="23.25" customHeight="1"/>
    <row r="759" ht="23.25" customHeight="1"/>
    <row r="760" ht="23.25" customHeight="1"/>
    <row r="761" ht="23.25" customHeight="1"/>
    <row r="762" ht="23.25" customHeight="1"/>
    <row r="763" ht="23.25" customHeight="1"/>
    <row r="764" ht="23.25" customHeight="1"/>
    <row r="765" ht="23.25" customHeight="1"/>
    <row r="766" ht="23.25" customHeight="1"/>
    <row r="767" ht="23.25" customHeight="1"/>
    <row r="768" ht="23.25" customHeight="1"/>
    <row r="769" ht="23.25" customHeight="1"/>
    <row r="770" ht="23.25" customHeight="1"/>
    <row r="771" ht="23.25" customHeight="1"/>
    <row r="772" ht="23.25" customHeight="1"/>
    <row r="773" ht="23.25" customHeight="1"/>
    <row r="774" ht="23.25" customHeight="1"/>
    <row r="775" ht="23.25" customHeight="1"/>
    <row r="776" ht="23.25" customHeight="1"/>
    <row r="777" ht="23.25" customHeight="1"/>
    <row r="778" ht="23.25" customHeight="1"/>
    <row r="779" ht="23.25" customHeight="1"/>
    <row r="780" ht="23.25" customHeight="1"/>
    <row r="781" ht="23.25" customHeight="1"/>
    <row r="782" ht="23.25" customHeight="1"/>
    <row r="783" ht="23.25" customHeight="1"/>
    <row r="784" ht="23.25" customHeight="1"/>
    <row r="785" ht="23.25" customHeight="1"/>
    <row r="786" ht="23.25" customHeight="1"/>
    <row r="787" ht="23.25" customHeight="1"/>
    <row r="788" ht="23.25" customHeight="1"/>
    <row r="789" ht="23.25" customHeight="1"/>
    <row r="790" ht="23.25" customHeight="1"/>
    <row r="791" ht="23.25" customHeight="1"/>
    <row r="792" ht="23.25" customHeight="1"/>
    <row r="793" ht="23.25" customHeight="1"/>
    <row r="794" ht="23.25" customHeight="1"/>
    <row r="795" ht="23.25" customHeight="1"/>
    <row r="796" ht="23.25" customHeight="1"/>
    <row r="797" ht="23.25" customHeight="1"/>
    <row r="798" ht="23.25" customHeight="1"/>
    <row r="799" ht="23.25" customHeight="1"/>
    <row r="800" ht="23.25" customHeight="1"/>
    <row r="801" ht="23.25" customHeight="1"/>
    <row r="802" ht="23.25" customHeight="1"/>
    <row r="803" ht="23.25" customHeight="1"/>
    <row r="804" ht="23.25" customHeight="1"/>
    <row r="805" ht="23.25" customHeight="1"/>
    <row r="806" ht="23.25" customHeight="1"/>
    <row r="807" ht="23.25" customHeight="1"/>
    <row r="808" ht="23.25" customHeight="1"/>
    <row r="809" ht="23.25" customHeight="1"/>
    <row r="810" ht="23.25" customHeight="1"/>
    <row r="811" ht="23.25" customHeight="1"/>
    <row r="812" ht="23.25" customHeight="1"/>
    <row r="813" ht="23.25" customHeight="1"/>
    <row r="814" ht="23.25" customHeight="1"/>
    <row r="815" ht="23.25" customHeight="1"/>
    <row r="816" ht="23.25" customHeight="1"/>
    <row r="817" ht="23.25" customHeight="1"/>
    <row r="818" ht="23.25" customHeight="1"/>
    <row r="819" ht="23.25" customHeight="1"/>
    <row r="820" ht="23.25" customHeight="1"/>
    <row r="821" ht="23.25" customHeight="1"/>
    <row r="822" ht="23.25" customHeight="1"/>
    <row r="823" ht="23.25" customHeight="1"/>
    <row r="824" ht="23.25" customHeight="1"/>
    <row r="825" ht="23.25" customHeight="1"/>
    <row r="826" ht="23.25" customHeight="1"/>
    <row r="827" ht="23.25" customHeight="1"/>
    <row r="828" ht="23.25" customHeight="1"/>
    <row r="829" ht="23.25" customHeight="1"/>
    <row r="830" ht="23.25" customHeight="1"/>
    <row r="831" ht="23.25" customHeight="1"/>
    <row r="832" ht="23.25" customHeight="1"/>
    <row r="833" ht="23.25" customHeight="1"/>
    <row r="834" ht="23.25" customHeight="1"/>
    <row r="835" ht="23.25" customHeight="1"/>
    <row r="836" ht="23.25" customHeight="1"/>
    <row r="837" ht="23.25" customHeight="1"/>
    <row r="838" ht="23.25" customHeight="1"/>
    <row r="839" ht="23.25" customHeight="1"/>
    <row r="840" ht="23.25" customHeight="1"/>
    <row r="841" ht="23.25" customHeight="1"/>
    <row r="842" ht="23.25" customHeight="1"/>
    <row r="843" ht="23.25" customHeight="1"/>
    <row r="844" ht="23.25" customHeight="1"/>
    <row r="845" ht="23.25" customHeight="1"/>
    <row r="846" ht="23.25" customHeight="1"/>
    <row r="847" ht="23.25" customHeight="1"/>
    <row r="848" ht="23.25" customHeight="1"/>
    <row r="849" ht="23.25" customHeight="1"/>
    <row r="850" ht="23.25" customHeight="1"/>
    <row r="851" ht="23.25" customHeight="1"/>
    <row r="852" ht="23.25" customHeight="1"/>
    <row r="853" ht="23.25" customHeight="1"/>
    <row r="854" ht="23.25" customHeight="1"/>
    <row r="855" ht="23.25" customHeight="1"/>
    <row r="856" ht="23.25" customHeight="1"/>
    <row r="857" ht="23.25" customHeight="1"/>
    <row r="858" ht="23.25" customHeight="1"/>
    <row r="859" ht="23.25" customHeight="1"/>
    <row r="860" ht="23.25" customHeight="1"/>
    <row r="861" ht="23.25" customHeight="1"/>
    <row r="862" ht="23.25" customHeight="1"/>
    <row r="863" ht="23.25" customHeight="1"/>
    <row r="864" ht="23.25" customHeight="1"/>
    <row r="865" ht="23.25" customHeight="1"/>
    <row r="866" ht="23.25" customHeight="1"/>
    <row r="867" ht="23.25" customHeight="1"/>
    <row r="868" ht="23.25" customHeight="1"/>
    <row r="869" ht="23.25" customHeight="1"/>
    <row r="870" ht="23.25" customHeight="1"/>
    <row r="871" ht="23.25" customHeight="1"/>
    <row r="872" ht="23.25" customHeight="1"/>
    <row r="873" ht="23.25" customHeight="1"/>
    <row r="874" ht="23.25" customHeight="1"/>
    <row r="875" ht="23.25" customHeight="1"/>
    <row r="876" ht="23.25" customHeight="1"/>
    <row r="877" ht="23.25" customHeight="1"/>
    <row r="878" ht="23.25" customHeight="1"/>
    <row r="879" ht="23.25" customHeight="1"/>
    <row r="880" ht="23.25" customHeight="1"/>
    <row r="881" ht="23.25" customHeight="1"/>
    <row r="882" ht="23.25" customHeight="1"/>
    <row r="883" ht="23.25" customHeight="1"/>
    <row r="884" ht="23.25" customHeight="1"/>
    <row r="885" ht="23.25" customHeight="1"/>
    <row r="886" ht="23.25" customHeight="1"/>
    <row r="887" ht="23.25" customHeight="1"/>
    <row r="888" ht="23.25" customHeight="1"/>
    <row r="889" ht="23.25" customHeight="1"/>
    <row r="890" ht="23.25" customHeight="1"/>
    <row r="891" ht="23.25" customHeight="1"/>
    <row r="892" ht="23.25" customHeight="1"/>
    <row r="893" ht="23.25" customHeight="1"/>
    <row r="894" ht="23.25" customHeight="1"/>
    <row r="895" ht="23.25" customHeight="1"/>
    <row r="896" ht="23.25" customHeight="1"/>
    <row r="897" ht="23.25" customHeight="1"/>
    <row r="898" ht="23.25" customHeight="1"/>
    <row r="899" ht="23.25" customHeight="1"/>
    <row r="900" ht="23.25" customHeight="1"/>
    <row r="901" ht="23.25" customHeight="1"/>
    <row r="902" ht="23.25" customHeight="1"/>
    <row r="903" ht="23.25" customHeight="1"/>
    <row r="904" ht="23.25" customHeight="1"/>
    <row r="905" ht="23.25" customHeight="1"/>
    <row r="906" ht="23.25" customHeight="1"/>
    <row r="907" ht="23.25" customHeight="1"/>
    <row r="908" ht="23.25" customHeight="1"/>
    <row r="909" ht="23.25" customHeight="1"/>
    <row r="910" ht="23.25" customHeight="1"/>
    <row r="911" ht="23.25" customHeight="1"/>
    <row r="912" ht="23.25" customHeight="1"/>
    <row r="913" ht="23.25" customHeight="1"/>
    <row r="914" ht="23.25" customHeight="1"/>
    <row r="915" ht="23.25" customHeight="1"/>
    <row r="916" ht="23.25" customHeight="1"/>
    <row r="917" ht="23.25" customHeight="1"/>
    <row r="918" ht="23.25" customHeight="1"/>
    <row r="919" ht="23.25" customHeight="1"/>
    <row r="920" ht="23.25" customHeight="1"/>
    <row r="921" ht="23.25" customHeight="1"/>
    <row r="922" ht="23.25" customHeight="1"/>
    <row r="923" ht="23.25" customHeight="1"/>
    <row r="924" ht="23.25" customHeight="1"/>
    <row r="925" ht="23.25" customHeight="1"/>
    <row r="926" ht="23.25" customHeight="1"/>
    <row r="927" ht="23.25" customHeight="1"/>
    <row r="928" ht="23.25" customHeight="1"/>
    <row r="929" ht="23.25" customHeight="1"/>
    <row r="930" ht="23.25" customHeight="1"/>
    <row r="931" ht="23.25" customHeight="1"/>
    <row r="932" ht="23.25" customHeight="1"/>
    <row r="933" ht="23.25" customHeight="1"/>
    <row r="934" ht="23.25" customHeight="1"/>
    <row r="935" ht="23.25" customHeight="1"/>
    <row r="936" ht="23.25" customHeight="1"/>
    <row r="937" ht="23.25" customHeight="1"/>
    <row r="938" ht="23.25" customHeight="1"/>
    <row r="939" ht="23.25" customHeight="1"/>
    <row r="940" ht="23.25" customHeight="1"/>
    <row r="941" ht="23.25" customHeight="1"/>
    <row r="942" ht="23.25" customHeight="1"/>
    <row r="943" ht="23.25" customHeight="1"/>
    <row r="944" ht="23.25" customHeight="1"/>
    <row r="945" ht="23.25" customHeight="1"/>
    <row r="946" ht="23.25" customHeight="1"/>
    <row r="947" ht="23.25" customHeight="1"/>
    <row r="948" ht="23.25" customHeight="1"/>
    <row r="949" ht="23.25" customHeight="1"/>
    <row r="950" ht="23.25" customHeight="1"/>
    <row r="951" ht="23.25" customHeight="1"/>
    <row r="952" ht="23.25" customHeight="1"/>
    <row r="953" ht="23.25" customHeight="1"/>
    <row r="954" ht="23.25" customHeight="1"/>
    <row r="955" ht="23.25" customHeight="1"/>
    <row r="956" ht="23.25" customHeight="1"/>
    <row r="957" ht="23.25" customHeight="1"/>
    <row r="958" ht="23.25" customHeight="1"/>
    <row r="959" ht="23.25" customHeight="1"/>
    <row r="960" ht="23.25" customHeight="1"/>
    <row r="961" ht="23.25" customHeight="1"/>
    <row r="962" ht="23.25" customHeight="1"/>
    <row r="963" ht="23.25" customHeight="1"/>
    <row r="964" ht="23.25" customHeight="1"/>
    <row r="965" ht="23.25" customHeight="1"/>
    <row r="966" ht="23.25" customHeight="1"/>
    <row r="967" ht="23.25" customHeight="1"/>
    <row r="968" ht="23.25" customHeight="1"/>
    <row r="969" ht="23.25" customHeight="1"/>
    <row r="970" ht="23.25" customHeight="1"/>
    <row r="971" ht="23.25" customHeight="1"/>
    <row r="972" ht="23.25" customHeight="1"/>
    <row r="973" ht="23.25" customHeight="1"/>
    <row r="974" ht="23.25" customHeight="1"/>
    <row r="975" ht="23.25" customHeight="1"/>
    <row r="976" ht="23.25" customHeight="1"/>
    <row r="977" ht="23.25" customHeight="1"/>
    <row r="978" ht="23.25" customHeight="1"/>
    <row r="979" ht="23.25" customHeight="1"/>
    <row r="980" ht="23.25" customHeight="1"/>
    <row r="981" ht="23.25" customHeight="1"/>
    <row r="982" ht="23.25" customHeight="1"/>
    <row r="983" ht="23.25" customHeight="1"/>
    <row r="984" ht="23.25" customHeight="1"/>
    <row r="985" ht="23.25" customHeight="1"/>
    <row r="986" ht="23.25" customHeight="1"/>
    <row r="987" ht="23.25" customHeight="1"/>
    <row r="988" ht="23.25" customHeight="1"/>
    <row r="989" ht="23.25" customHeight="1"/>
    <row r="990" ht="23.25" customHeight="1"/>
    <row r="991" ht="23.25" customHeight="1"/>
    <row r="992" ht="23.25" customHeight="1"/>
    <row r="993" ht="23.25" customHeight="1"/>
    <row r="994" ht="23.25" customHeight="1"/>
    <row r="995" ht="23.25" customHeight="1"/>
    <row r="996" ht="23.25" customHeight="1"/>
    <row r="997" ht="23.25" customHeight="1"/>
    <row r="998" ht="23.25" customHeight="1"/>
    <row r="999" ht="23.25" customHeight="1"/>
    <row r="1000" ht="23.25" customHeight="1"/>
  </sheetData>
  <mergeCells count="65">
    <mergeCell ref="B60:C60"/>
    <mergeCell ref="B61:C61"/>
    <mergeCell ref="B62:C62"/>
    <mergeCell ref="B63:C63"/>
    <mergeCell ref="B64:C64"/>
    <mergeCell ref="B65:C65"/>
    <mergeCell ref="B66:C66"/>
    <mergeCell ref="B72:C72"/>
    <mergeCell ref="C75:D75"/>
    <mergeCell ref="B67:C67"/>
    <mergeCell ref="B68:C68"/>
    <mergeCell ref="B69:C69"/>
    <mergeCell ref="B70:C70"/>
    <mergeCell ref="B71:C71"/>
    <mergeCell ref="K73:M73"/>
    <mergeCell ref="K74:M74"/>
    <mergeCell ref="J3:M3"/>
    <mergeCell ref="J4:M4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B41:C41"/>
    <mergeCell ref="B42:C42"/>
    <mergeCell ref="B43:C43"/>
    <mergeCell ref="B44:C44"/>
    <mergeCell ref="B45:C45"/>
    <mergeCell ref="B46:C46"/>
    <mergeCell ref="B47:C47"/>
    <mergeCell ref="B48:C48"/>
    <mergeCell ref="B49:C49"/>
    <mergeCell ref="B50:C50"/>
    <mergeCell ref="B51:C51"/>
    <mergeCell ref="B52:C52"/>
    <mergeCell ref="B53:C53"/>
    <mergeCell ref="B54:C54"/>
    <mergeCell ref="B55:C55"/>
    <mergeCell ref="B56:C56"/>
    <mergeCell ref="B57:C57"/>
    <mergeCell ref="B58:C58"/>
    <mergeCell ref="B59:C59"/>
  </mergeCells>
  <pageMargins left="0.75" right="0.75" top="1" bottom="1" header="0" footer="0"/>
  <ignoredErrors>
    <ignoredError numberStoredAsText="1" sqref="A1:AN1000"/>
  </ignoredErrors>
</worksheet>
</file>

<file path=xl/worksheets/sheet4.xml><?xml version="1.0" encoding="utf-8"?>
<worksheet xmlns="http://schemas.openxmlformats.org/spreadsheetml/2006/main" xmlns:r="http://schemas.openxmlformats.org/officeDocument/2006/relationships">
  <dimension ref="A1:AN1000"/>
  <sheetViews>
    <sheetView workbookViewId="0" rightToLeft="0"/>
  </sheetViews>
  <cols>
    <col min="1" max="1" customWidth="1" width="5.63"/>
    <col min="2" max="2" customWidth="1" width="16.63"/>
    <col min="3" max="3" customWidth="1" width="38.38"/>
    <col min="4" max="4" customWidth="1" width="14.63"/>
    <col min="5" max="5" customWidth="1" width="17.75"/>
    <col min="6" max="6" customWidth="1" width="10.13"/>
    <col min="7" max="7" customWidth="1" width="14.63"/>
    <col min="8" max="8" customWidth="1" width="14.63"/>
    <col min="9" max="9" customWidth="1" width="14.25"/>
    <col min="10" max="10" customWidth="1" width="12.38"/>
    <col min="11" max="11" customWidth="1" width="11.63"/>
    <col min="12" max="12" customWidth="1" width="12.13"/>
    <col min="13" max="13" customWidth="1" width="11.38"/>
    <col min="14" max="14" customWidth="1" width="16.13"/>
    <col min="15" max="15" customWidth="1" width="11"/>
    <col min="16" max="16" customWidth="1" width="8.38"/>
    <col min="17" max="17" customWidth="1" width="9.38"/>
    <col min="18" max="18" customWidth="1" width="17"/>
    <col min="19" max="19" customWidth="1" width="15.38"/>
    <col min="20" max="20" customWidth="1" width="12.75"/>
    <col min="21" max="21" customWidth="1" width="15.38"/>
    <col min="22" max="22" customWidth="1" width="12.63"/>
    <col min="23" max="23" customWidth="1" width="11.63"/>
    <col min="24" max="24" customWidth="1" width="14.75"/>
    <col min="25" max="25" customWidth="1" width="14.75"/>
    <col min="26" max="26" customWidth="1" width="14.75"/>
    <col min="27" max="27" customWidth="1" width="14.75"/>
    <col min="28" max="28" customWidth="1" width="14.75"/>
    <col min="29" max="29" customWidth="1" width="14.75"/>
    <col min="30" max="30" customWidth="1" width="14.75"/>
    <col min="31" max="31" customWidth="1" width="14.75"/>
    <col min="32" max="32" customWidth="1" width="14.75"/>
    <col min="33" max="33" customWidth="1" width="14.75"/>
    <col min="34" max="34" customWidth="1" width="14.75"/>
    <col min="35" max="35" customWidth="1" width="14.75"/>
    <col min="36" max="36" customWidth="1" width="14.75"/>
    <col min="37" max="37" customWidth="1" width="14.75"/>
    <col min="38" max="38" customWidth="1" width="14.75"/>
    <col min="39" max="39" customWidth="1" width="14.75"/>
    <col min="40" max="40" customWidth="1" width="14.75"/>
  </cols>
  <sheetData>
    <row r="1" ht="23.25" customHeight="1">
      <c r="A1" t="str">
        <v>GROWER  :</v>
      </c>
      <c r="C1" t="str">
        <v>DOUBLE B</v>
      </c>
      <c r="E1" t="str">
        <v>SHED</v>
      </c>
      <c r="G1" s="3" t="str">
        <v>5 &amp; 6</v>
      </c>
    </row>
    <row r="2" ht="21" customHeight="1">
      <c r="A2" t="str">
        <v>NO. OF BIRDS</v>
      </c>
      <c r="C2">
        <v>80000</v>
      </c>
      <c r="G2" t="str">
        <v xml:space="preserve">STR ALL.          </v>
      </c>
      <c r="H2" s="1">
        <f>(C2*0.325)</f>
        <v>26000</v>
      </c>
      <c r="I2" t="str">
        <v>KG.</v>
      </c>
    </row>
    <row r="3" ht="21.75" customHeight="1">
      <c r="A3" t="str">
        <v xml:space="preserve">PLACEMENT </v>
      </c>
      <c r="C3" s="4">
        <v>46104</v>
      </c>
      <c r="G3" t="str">
        <v>GWR ALL.</v>
      </c>
      <c r="H3">
        <f>(C2*1.15)</f>
        <v>92000</v>
      </c>
      <c r="I3" t="str">
        <v>KG.</v>
      </c>
      <c r="N3" t="str">
        <v>SHED 5</v>
      </c>
    </row>
    <row r="4" ht="19.5" customHeight="1">
      <c r="B4" t="str">
        <v>SHED 5</v>
      </c>
      <c r="C4">
        <v>40100</v>
      </c>
      <c r="G4" t="str">
        <v>FIN ALL.</v>
      </c>
      <c r="H4">
        <f>(C2*1.7)</f>
        <v>136000</v>
      </c>
      <c r="I4" t="str">
        <v>KG.</v>
      </c>
      <c r="J4" s="1" t="str">
        <v>WDW ALL C 10</v>
      </c>
      <c r="N4" t="str">
        <v>SHED 6</v>
      </c>
    </row>
    <row r="5" ht="18.75" customHeight="1">
      <c r="B5" t="str">
        <v>SHED 6</v>
      </c>
      <c r="C5">
        <v>39200</v>
      </c>
      <c r="G5" t="str">
        <v>WDW ALL.</v>
      </c>
      <c r="H5">
        <f>C2*1.5</f>
        <v>120000</v>
      </c>
      <c r="I5" t="str">
        <v>KG.</v>
      </c>
    </row>
    <row r="6" ht="44.25" customHeight="1">
      <c r="R6" s="1" t="str">
        <v>OVERALL</v>
      </c>
      <c r="S6" t="str">
        <v>% WGHT</v>
      </c>
      <c r="U6" t="str">
        <v>% WGHT</v>
      </c>
    </row>
    <row r="7" ht="23.25" customHeight="1">
      <c r="D7" t="str">
        <v>TOTAL</v>
      </c>
      <c r="Q7" t="str">
        <v>FEED</v>
      </c>
      <c r="R7" s="1" t="str">
        <v>FEED</v>
      </c>
      <c r="S7" t="str">
        <v>MIXED</v>
      </c>
      <c r="U7" s="1" t="str">
        <v>MIXED</v>
      </c>
    </row>
    <row r="8" ht="23.25" customHeight="1">
      <c r="A8" t="str">
        <v>AGE</v>
      </c>
      <c r="B8" t="str">
        <v>DAY</v>
      </c>
      <c r="C8" t="str">
        <v>DATE</v>
      </c>
      <c r="D8" t="str">
        <v>FEED</v>
      </c>
      <c r="E8" t="str">
        <v xml:space="preserve">FEED </v>
      </c>
      <c r="G8" t="str">
        <v>FEED</v>
      </c>
      <c r="H8" t="str">
        <v>FEED</v>
      </c>
      <c r="I8" t="str">
        <v>FEED</v>
      </c>
      <c r="J8" t="str">
        <v>SILO</v>
      </c>
      <c r="K8" t="str">
        <v>SILOST</v>
      </c>
      <c r="L8" t="str">
        <v>SILO</v>
      </c>
      <c r="M8" t="str">
        <v>SILO</v>
      </c>
      <c r="N8" t="str">
        <v>CATCH</v>
      </c>
      <c r="O8" t="str">
        <v>BIRDS</v>
      </c>
      <c r="P8" s="1" t="str">
        <v>SHED</v>
      </c>
      <c r="Q8" s="1" t="str">
        <v>DIFF</v>
      </c>
      <c r="R8" s="1" t="str">
        <v>DISCREPANCY</v>
      </c>
      <c r="S8" t="str">
        <v>SHED 1</v>
      </c>
      <c r="T8" s="5" t="str">
        <v>Weight(Kg)</v>
      </c>
      <c r="U8" s="1" t="str">
        <v>SHED 2</v>
      </c>
      <c r="V8" s="5" t="str">
        <v>Weight(Kg)</v>
      </c>
    </row>
    <row r="9" ht="21" customHeight="1">
      <c r="C9" s="4">
        <v>43297</v>
      </c>
      <c r="D9" t="str">
        <v>DEL.</v>
      </c>
      <c r="E9" t="str">
        <v>ORDERED</v>
      </c>
      <c r="F9" t="str">
        <v>SILO</v>
      </c>
      <c r="G9" t="str">
        <v>ALLOC.</v>
      </c>
      <c r="H9" t="str">
        <v>USAGE</v>
      </c>
      <c r="I9" t="str">
        <v>ON HAND</v>
      </c>
      <c r="J9" t="str">
        <v>TOTAL</v>
      </c>
      <c r="K9" t="str">
        <v>A</v>
      </c>
      <c r="L9" t="str">
        <v>B</v>
      </c>
      <c r="M9" t="str">
        <v>C</v>
      </c>
      <c r="N9" s="1" t="str">
        <v>MORTS</v>
      </c>
      <c r="O9" s="1" t="str">
        <v>LEFT</v>
      </c>
      <c r="P9" s="1" t="str">
        <v>#</v>
      </c>
      <c r="W9" t="str">
        <v>AGE</v>
      </c>
    </row>
    <row r="10" hidden="1" ht="15" customHeight="1"/>
    <row r="11" ht="23.25" customHeight="1"/>
    <row r="12" ht="23.25" customHeight="1">
      <c r="G12" s="1">
        <f>H2</f>
        <v>26000</v>
      </c>
      <c r="H12">
        <v>0</v>
      </c>
      <c r="I12" s="1">
        <f>IF((J12&gt;0),(J12-H12+E12),(I11-H12+E12))</f>
        <v>0</v>
      </c>
      <c r="J12">
        <f>(K12+M12+L12)</f>
        <v>0</v>
      </c>
    </row>
    <row r="13" ht="23.25" customHeight="1">
      <c r="A13">
        <v>1</v>
      </c>
      <c r="B13" s="6">
        <f>C3</f>
        <v>46104</v>
      </c>
      <c r="D13">
        <f>E13</f>
        <v>24000</v>
      </c>
      <c r="E13">
        <v>24000</v>
      </c>
      <c r="F13" t="str">
        <v>a</v>
      </c>
      <c r="G13" s="1">
        <f>G12-E13</f>
        <v>2000</v>
      </c>
      <c r="H13" s="1">
        <f>('Consumption Guide'!G8*O13)/1000</f>
        <v>1760</v>
      </c>
      <c r="I13" s="1">
        <f>IF((J13&gt;0),(J13-H13+E13),(I12-H13+E13))</f>
        <v>22240</v>
      </c>
      <c r="J13">
        <f>(K13+M13+L13)</f>
        <v>0</v>
      </c>
      <c r="O13" s="1">
        <f>SUM(C2-N13)</f>
        <v>80000</v>
      </c>
    </row>
    <row r="14" ht="23.25" customHeight="1">
      <c r="A14">
        <f>A13+1</f>
        <v>2</v>
      </c>
      <c r="B14" s="6">
        <f>B13+1</f>
        <v>46105</v>
      </c>
      <c r="D14">
        <f>D13+E14</f>
        <v>24000</v>
      </c>
      <c r="G14" s="1">
        <f>G13-E14</f>
        <v>2000</v>
      </c>
      <c r="H14" s="1">
        <f>('Consumption Guide'!G9*O14)/1000</f>
        <v>1920</v>
      </c>
      <c r="I14" s="1">
        <f>IF((J14&gt;0),(J14-H14+E14),(I13-H14+E14))</f>
        <v>20320</v>
      </c>
      <c r="J14">
        <f>(K14+M14+L14)</f>
        <v>0</v>
      </c>
      <c r="O14" s="1">
        <f>SUM(O13-N14)</f>
        <v>80000</v>
      </c>
      <c r="R14" s="1">
        <f>Q14+R13</f>
        <v>0</v>
      </c>
    </row>
    <row r="15" ht="23.25" customHeight="1">
      <c r="A15">
        <f>A14+1</f>
        <v>3</v>
      </c>
      <c r="B15" s="6">
        <f>B14+1</f>
        <v>46106</v>
      </c>
      <c r="D15">
        <f>D14+E15</f>
        <v>24000</v>
      </c>
      <c r="G15" s="1">
        <f>G14-E15</f>
        <v>2000</v>
      </c>
      <c r="H15" s="1">
        <f>('Consumption Guide'!G10*O15)/1000</f>
        <v>2080</v>
      </c>
      <c r="I15" s="1">
        <f>IF((J15&gt;0),(J15-H15+E15),(I14-H15+E15))</f>
        <v>47920</v>
      </c>
      <c r="J15">
        <f>(K15+M15+L15)</f>
        <v>50000</v>
      </c>
      <c r="K15">
        <v>6000</v>
      </c>
      <c r="L15">
        <v>22000</v>
      </c>
      <c r="M15">
        <v>22000</v>
      </c>
      <c r="O15" s="1">
        <f>SUM(O14-N15)</f>
        <v>80000</v>
      </c>
      <c r="R15" s="1">
        <f>Q15+R14</f>
        <v>0</v>
      </c>
    </row>
    <row r="16" ht="23.25" customHeight="1">
      <c r="A16">
        <f>A15+1</f>
        <v>4</v>
      </c>
      <c r="B16" s="6">
        <f>B15+1</f>
        <v>46107</v>
      </c>
      <c r="D16">
        <f>D15+E16</f>
        <v>40000</v>
      </c>
      <c r="E16">
        <v>16000</v>
      </c>
      <c r="G16" s="1">
        <f>G15-E16</f>
        <v>-14000</v>
      </c>
      <c r="H16" s="1">
        <f>('Consumption Guide'!G11*O16)/1000</f>
        <v>2240</v>
      </c>
      <c r="I16" s="1">
        <f>IF((J16&gt;0),(J16-H16+E16),(I15-H16+E16))</f>
        <v>57760</v>
      </c>
      <c r="J16">
        <f>(K16+M16+L16)</f>
        <v>44000</v>
      </c>
      <c r="K16">
        <v>6000</v>
      </c>
      <c r="L16">
        <v>18000</v>
      </c>
      <c r="M16">
        <v>20000</v>
      </c>
      <c r="O16" s="1">
        <f>SUM(O15-N16)</f>
        <v>80000</v>
      </c>
      <c r="R16" s="1">
        <f>Q16+R15</f>
        <v>0</v>
      </c>
    </row>
    <row r="17" ht="23.25" customHeight="1">
      <c r="A17">
        <f>A16+1</f>
        <v>5</v>
      </c>
      <c r="B17" s="6">
        <f>B16+1</f>
        <v>46108</v>
      </c>
      <c r="D17">
        <f>D16+E17</f>
        <v>40000</v>
      </c>
      <c r="G17" s="1">
        <f>G16-E17</f>
        <v>-14000</v>
      </c>
      <c r="H17" s="1">
        <f>('Consumption Guide'!G12*O17)/1000</f>
        <v>2400</v>
      </c>
      <c r="I17" s="1">
        <f>IF((J17&gt;0),(J17-H17+E17),(I16-H17+E17))</f>
        <v>51600</v>
      </c>
      <c r="J17">
        <f>(K17+M17+L17)</f>
        <v>54000</v>
      </c>
      <c r="K17">
        <v>16000</v>
      </c>
      <c r="L17">
        <v>18000</v>
      </c>
      <c r="M17">
        <v>20000</v>
      </c>
      <c r="O17" s="1">
        <f>SUM(O16-N17)</f>
        <v>80000</v>
      </c>
      <c r="R17" s="1">
        <f>Q17+R16</f>
        <v>0</v>
      </c>
    </row>
    <row r="18" ht="23.25" customHeight="1">
      <c r="A18">
        <f>A17+1</f>
        <v>6</v>
      </c>
      <c r="B18" s="6">
        <f>B17+1</f>
        <v>46109</v>
      </c>
      <c r="D18">
        <f>D17+E18</f>
        <v>40000</v>
      </c>
      <c r="G18" s="1">
        <f>G17-E18</f>
        <v>-14000</v>
      </c>
      <c r="H18" s="1">
        <f>('Consumption Guide'!G13*O18)/1000</f>
        <v>2560</v>
      </c>
      <c r="I18" s="1">
        <f>IF((J18&gt;0),(J18-H18+E18),(I17-H18+E18))</f>
        <v>49040</v>
      </c>
      <c r="J18">
        <f>(K18+M18+L18)</f>
        <v>0</v>
      </c>
      <c r="O18" s="1">
        <f>SUM(O17-N18)</f>
        <v>80000</v>
      </c>
      <c r="R18" s="1">
        <f>Q18+R17</f>
        <v>0</v>
      </c>
    </row>
    <row r="19" ht="23.25" customHeight="1">
      <c r="A19">
        <f>A18+1</f>
        <v>7</v>
      </c>
      <c r="B19" s="6">
        <f>B18+1</f>
        <v>46110</v>
      </c>
      <c r="D19">
        <f>D18+E19</f>
        <v>56000</v>
      </c>
      <c r="E19">
        <v>16000</v>
      </c>
      <c r="G19" s="1">
        <f>G18-E19</f>
        <v>-30000</v>
      </c>
      <c r="H19" s="1">
        <f>('Consumption Guide'!G14*O19)/1000</f>
        <v>2720</v>
      </c>
      <c r="I19" s="1">
        <f>IF((J19&gt;0),(J19-H19+E19),(I18-H19+E19))</f>
        <v>62320</v>
      </c>
      <c r="J19">
        <f>(K19+M19+L19)</f>
        <v>0</v>
      </c>
      <c r="O19" s="1">
        <f>SUM(O18-N19)</f>
        <v>80000</v>
      </c>
      <c r="R19" s="1">
        <f>Q19+R18</f>
        <v>0</v>
      </c>
    </row>
    <row r="20" ht="24" customHeight="1">
      <c r="A20">
        <v>8</v>
      </c>
      <c r="B20" s="6">
        <f>B19+1</f>
        <v>46111</v>
      </c>
      <c r="D20">
        <f>D19+E20</f>
        <v>56000</v>
      </c>
      <c r="G20" s="1">
        <f>G19-E20</f>
        <v>-30000</v>
      </c>
      <c r="H20" s="1">
        <f>('Consumption Guide'!G15*O20)/1000</f>
        <v>2880</v>
      </c>
      <c r="I20" s="1">
        <f>IF((J20&gt;0),(J20-H20+E20),(I19-H20+E20))</f>
        <v>53120</v>
      </c>
      <c r="J20">
        <f>(K20+M20+L20)</f>
        <v>56000</v>
      </c>
      <c r="K20">
        <v>18000</v>
      </c>
      <c r="L20">
        <v>18000</v>
      </c>
      <c r="M20">
        <v>20000</v>
      </c>
      <c r="O20" s="1">
        <f>SUM(O19-N20)</f>
        <v>80000</v>
      </c>
      <c r="R20" s="1">
        <f>Q20+R19</f>
        <v>0</v>
      </c>
    </row>
    <row r="21" ht="23.25" customHeight="1">
      <c r="A21">
        <f>A20+1</f>
        <v>9</v>
      </c>
      <c r="B21" s="6">
        <f>B20+1</f>
        <v>46112</v>
      </c>
      <c r="D21">
        <f>D20+E21</f>
        <v>56000</v>
      </c>
      <c r="G21" s="1">
        <f>G20-E21</f>
        <v>-30000</v>
      </c>
      <c r="H21" s="1">
        <f>('Consumption Guide'!G16*O21)/1000</f>
        <v>3200</v>
      </c>
      <c r="I21" s="1">
        <f>IF((J21&gt;0),(J21-H21+E21),(I20-H21+E21))</f>
        <v>52800</v>
      </c>
      <c r="J21">
        <f>(K21+M21+L21)</f>
        <v>56000</v>
      </c>
      <c r="K21">
        <v>18000</v>
      </c>
      <c r="L21">
        <v>18000</v>
      </c>
      <c r="M21">
        <v>20000</v>
      </c>
      <c r="O21" s="1">
        <f>SUM(O20-N21)</f>
        <v>80000</v>
      </c>
      <c r="R21" s="1">
        <f>Q21+R20</f>
        <v>0</v>
      </c>
    </row>
    <row r="22" ht="23.25" customHeight="1">
      <c r="A22">
        <f>A21+1</f>
        <v>10</v>
      </c>
      <c r="B22" s="6">
        <f>B21+1</f>
        <v>46113</v>
      </c>
      <c r="D22">
        <f>D21+E22</f>
        <v>56000</v>
      </c>
      <c r="G22" s="1">
        <v>96480</v>
      </c>
      <c r="H22" s="1">
        <f>('Consumption Guide'!G17*O22)/1000</f>
        <v>3600</v>
      </c>
      <c r="I22" s="1">
        <f>IF((J22&gt;0),(J22-H22+E22),(I21-H22+E22))</f>
        <v>52400</v>
      </c>
      <c r="J22">
        <f>(K22+M22+L22)</f>
        <v>56000</v>
      </c>
      <c r="K22">
        <v>18000</v>
      </c>
      <c r="L22">
        <v>18000</v>
      </c>
      <c r="M22">
        <v>20000</v>
      </c>
      <c r="O22" s="1">
        <f>SUM(O21-N22)</f>
        <v>80000</v>
      </c>
      <c r="R22" s="1">
        <f>Q22+R21</f>
        <v>0</v>
      </c>
    </row>
    <row r="23" ht="23.25" customHeight="1">
      <c r="A23">
        <f>A22+1</f>
        <v>11</v>
      </c>
      <c r="B23" s="6">
        <f>B22+1</f>
        <v>46114</v>
      </c>
      <c r="D23">
        <f>D22+E23</f>
        <v>72000</v>
      </c>
      <c r="E23">
        <v>16000</v>
      </c>
      <c r="G23" s="1">
        <f>H3-E23</f>
        <v>76000</v>
      </c>
      <c r="H23" s="1">
        <f>('Consumption Guide'!G18*O23)/1000</f>
        <v>4000</v>
      </c>
      <c r="I23" s="1">
        <f>IF((J23&gt;0),(J23-H23+E23),(I22-H23+E23))</f>
        <v>64400</v>
      </c>
      <c r="J23">
        <f>(K23+M23+L23)</f>
        <v>0</v>
      </c>
      <c r="O23" s="1">
        <f>SUM(O22-N23)</f>
        <v>80000</v>
      </c>
      <c r="R23" s="1">
        <f>Q23+R22</f>
        <v>0</v>
      </c>
    </row>
    <row r="24" ht="23.25" customHeight="1">
      <c r="A24">
        <f>A23+1</f>
        <v>12</v>
      </c>
      <c r="B24" s="6">
        <f>B23+1</f>
        <v>46115</v>
      </c>
      <c r="D24">
        <f>D23+E24</f>
        <v>72000</v>
      </c>
      <c r="G24" s="1">
        <f>G23-E24</f>
        <v>76000</v>
      </c>
      <c r="H24" s="1">
        <f>('Consumption Guide'!G19*O24)/1000</f>
        <v>4400</v>
      </c>
      <c r="I24" s="1">
        <f>IF((J24&gt;0),(J24-H24+E24),(I23-H24+E24))</f>
        <v>60000</v>
      </c>
      <c r="J24">
        <f>(K24+M24+L24)</f>
        <v>0</v>
      </c>
      <c r="O24" s="1">
        <f>SUM(O23-N24)</f>
        <v>80000</v>
      </c>
      <c r="R24" s="1">
        <f>Q24+R23</f>
        <v>0</v>
      </c>
    </row>
    <row r="25" ht="23.25" customHeight="1">
      <c r="A25">
        <f>A24+1</f>
        <v>13</v>
      </c>
      <c r="B25" s="6">
        <f>B24+1</f>
        <v>46116</v>
      </c>
      <c r="D25">
        <f>D24+E25</f>
        <v>72000</v>
      </c>
      <c r="G25" s="1">
        <f>G24-E25</f>
        <v>76000</v>
      </c>
      <c r="H25" s="1">
        <f>('Consumption Guide'!G20*O25)/1000</f>
        <v>4800</v>
      </c>
      <c r="I25" s="1">
        <f>IF((J25&gt;0),(J25-H25+E25),(I24-H25+E25))</f>
        <v>55200</v>
      </c>
      <c r="J25">
        <f>(K25+M25+L25)</f>
        <v>0</v>
      </c>
      <c r="O25" s="1">
        <f>SUM(O24-N25)</f>
        <v>80000</v>
      </c>
      <c r="R25" s="1">
        <f>Q25+R24</f>
        <v>0</v>
      </c>
    </row>
    <row r="26" ht="23.25" customHeight="1">
      <c r="A26">
        <f>A25+1</f>
        <v>14</v>
      </c>
      <c r="B26" s="6">
        <f>B25+1</f>
        <v>46117</v>
      </c>
      <c r="D26">
        <f>D25+E26</f>
        <v>94000</v>
      </c>
      <c r="E26">
        <v>22000</v>
      </c>
      <c r="G26" s="1">
        <f>G25-E26</f>
        <v>54000</v>
      </c>
      <c r="H26" s="1">
        <f>('Consumption Guide'!G21*O26)/1000</f>
        <v>5200</v>
      </c>
      <c r="I26" s="1">
        <f>IF((J26&gt;0),(J26-H26+E26),(I25-H26+E26))</f>
        <v>72000</v>
      </c>
      <c r="J26">
        <f>(K26+M26+L26)</f>
        <v>0</v>
      </c>
      <c r="O26" s="1">
        <f>SUM(O25-N26)</f>
        <v>80000</v>
      </c>
      <c r="R26" s="1">
        <f>Q26+R25</f>
        <v>0</v>
      </c>
    </row>
    <row r="27" ht="23.25" customHeight="1">
      <c r="A27">
        <f>A26+1</f>
        <v>15</v>
      </c>
      <c r="B27" s="6">
        <f>B26+1</f>
        <v>46118</v>
      </c>
      <c r="D27">
        <f>D26+E27</f>
        <v>94000</v>
      </c>
      <c r="G27" s="1">
        <f>G26-E27</f>
        <v>54000</v>
      </c>
      <c r="H27" s="1">
        <f>('Consumption Guide'!G22*O27)/1000</f>
        <v>5920</v>
      </c>
      <c r="I27" s="1">
        <f>IF((J27&gt;0),(J27-H27+E27),(I26-H27+E27))</f>
        <v>66080</v>
      </c>
      <c r="J27">
        <f>(K27+M27+L27)</f>
        <v>0</v>
      </c>
      <c r="O27" s="1">
        <f>SUM(O26-N27)</f>
        <v>80000</v>
      </c>
      <c r="R27" s="1">
        <f>Q27+R26</f>
        <v>0</v>
      </c>
    </row>
    <row r="28" ht="23.25" customHeight="1">
      <c r="A28">
        <f>A27+1</f>
        <v>16</v>
      </c>
      <c r="B28" s="6">
        <f>B27+1</f>
        <v>46119</v>
      </c>
      <c r="D28">
        <f>D27+E28</f>
        <v>94000</v>
      </c>
      <c r="G28" s="1">
        <f>G27-E28</f>
        <v>54000</v>
      </c>
      <c r="H28" s="1">
        <f>('Consumption Guide'!G23*O28)/1000</f>
        <v>6000</v>
      </c>
      <c r="I28" s="1">
        <f>IF((J28&gt;0),(J28-H28+E28),(I27-H28+E28))</f>
        <v>60080</v>
      </c>
      <c r="J28">
        <f>(K28+M28+L28)</f>
        <v>0</v>
      </c>
      <c r="O28" s="1">
        <f>SUM(O27-N28)</f>
        <v>80000</v>
      </c>
      <c r="R28" s="1">
        <f>Q28+R27</f>
        <v>0</v>
      </c>
    </row>
    <row r="29" ht="23.25" customHeight="1">
      <c r="A29">
        <f>A28+1</f>
        <v>17</v>
      </c>
      <c r="B29" s="6">
        <f>B28+1</f>
        <v>46120</v>
      </c>
      <c r="D29">
        <f>D28+E29</f>
        <v>94000</v>
      </c>
      <c r="G29" s="1">
        <f>G28-E29</f>
        <v>54000</v>
      </c>
      <c r="H29" s="1">
        <f>('Consumption Guide'!G24*O29)/1000</f>
        <v>6400</v>
      </c>
      <c r="I29" s="1">
        <f>IF((J29&gt;0),(J29-H29+E29),(I28-H29+E29))</f>
        <v>53680</v>
      </c>
      <c r="J29">
        <f>(K29+M29+L29)</f>
        <v>0</v>
      </c>
      <c r="O29" s="1">
        <f>SUM(O28-N29)</f>
        <v>80000</v>
      </c>
      <c r="R29" s="1">
        <f>Q29+R28</f>
        <v>0</v>
      </c>
    </row>
    <row r="30" ht="23.25" customHeight="1">
      <c r="A30">
        <f>A29+1</f>
        <v>18</v>
      </c>
      <c r="B30" s="6">
        <f>B29+1</f>
        <v>46121</v>
      </c>
      <c r="D30">
        <f>D29+E30</f>
        <v>116000</v>
      </c>
      <c r="E30">
        <v>22000</v>
      </c>
      <c r="G30" s="1">
        <f>G29-E30</f>
        <v>32000</v>
      </c>
      <c r="H30" s="1">
        <f>('Consumption Guide'!G25*O30)/1000</f>
        <v>6960</v>
      </c>
      <c r="I30" s="1">
        <f>IF((J30&gt;0),(J30-H30+E30),(I29-H30+E30))</f>
        <v>68720</v>
      </c>
      <c r="J30">
        <f>(K30+M30+L30)</f>
        <v>0</v>
      </c>
      <c r="O30" s="1">
        <f>SUM(O29-N30)</f>
        <v>80000</v>
      </c>
      <c r="R30" s="1">
        <f>Q30+R29</f>
        <v>0</v>
      </c>
    </row>
    <row r="31" ht="23.25" customHeight="1">
      <c r="A31">
        <f>A30+1</f>
        <v>19</v>
      </c>
      <c r="B31" s="6">
        <f>B30+1</f>
        <v>46122</v>
      </c>
      <c r="D31">
        <f>D30+E31</f>
        <v>116000</v>
      </c>
      <c r="G31" s="1">
        <f>G30-E31</f>
        <v>32000</v>
      </c>
      <c r="H31" s="1">
        <f>('Consumption Guide'!G26*O31)/1000</f>
        <v>7440</v>
      </c>
      <c r="I31" s="1">
        <f>IF((J31&gt;0),(J31-H31+E31),(I30-H31+E31))</f>
        <v>61280</v>
      </c>
      <c r="J31">
        <f>(K31+M31+L31)</f>
        <v>0</v>
      </c>
      <c r="O31" s="1">
        <f>SUM(O30-N31)</f>
        <v>80000</v>
      </c>
      <c r="R31" s="1">
        <f>Q31+R30</f>
        <v>0</v>
      </c>
    </row>
    <row r="32" ht="23.25" customHeight="1">
      <c r="A32">
        <f>A31+1</f>
        <v>20</v>
      </c>
      <c r="B32" s="6">
        <f>B31+1</f>
        <v>46123</v>
      </c>
      <c r="D32">
        <f>D31+E32</f>
        <v>116000</v>
      </c>
      <c r="G32" s="1">
        <f>G31-E32</f>
        <v>32000</v>
      </c>
      <c r="H32" s="1">
        <f>('Consumption Guide'!G27*O32)/1000</f>
        <v>7760</v>
      </c>
      <c r="I32" s="1">
        <f>IF((J32&gt;0),(J32-H32+E32),(I31-H32+E32))</f>
        <v>53520</v>
      </c>
      <c r="J32">
        <f>(K32+M32+L32)</f>
        <v>0</v>
      </c>
      <c r="O32" s="1">
        <f>SUM(O31-N32)</f>
        <v>80000</v>
      </c>
      <c r="R32" s="1">
        <f>Q32+R31</f>
        <v>0</v>
      </c>
    </row>
    <row r="33" ht="23.25" customHeight="1">
      <c r="A33">
        <f>A32+1</f>
        <v>21</v>
      </c>
      <c r="B33" s="6">
        <f>B32+1</f>
        <v>46124</v>
      </c>
      <c r="D33">
        <f>D32+E33</f>
        <v>138000</v>
      </c>
      <c r="E33">
        <v>22000</v>
      </c>
      <c r="G33" s="1">
        <f>G32-E33</f>
        <v>10000</v>
      </c>
      <c r="H33" s="1">
        <f>('Consumption Guide'!G28*O33)/1000</f>
        <v>8240</v>
      </c>
      <c r="I33" s="1">
        <f>IF((J33&gt;0),(J33-H33+E33),(I32-H33+E33))</f>
        <v>67280</v>
      </c>
      <c r="J33">
        <f>(K33+M33+L33)</f>
        <v>0</v>
      </c>
      <c r="O33" s="1">
        <f>SUM(O32-N33)</f>
        <v>80000</v>
      </c>
      <c r="R33" s="1">
        <f>Q33+R32</f>
        <v>0</v>
      </c>
    </row>
    <row r="34" ht="23.25" customHeight="1">
      <c r="A34">
        <f>A33+1</f>
        <v>22</v>
      </c>
      <c r="B34" s="6">
        <f>B33+1</f>
        <v>46125</v>
      </c>
      <c r="D34">
        <f>D33+E34</f>
        <v>138000</v>
      </c>
      <c r="G34" s="1">
        <f>G33-E34</f>
        <v>10000</v>
      </c>
      <c r="H34" s="1">
        <f>('Consumption Guide'!G29*O34)/1000</f>
        <v>8560</v>
      </c>
      <c r="I34" s="1">
        <f>IF((J34&gt;0),(J34-H34+E34),(I33-H34+E34))</f>
        <v>58720</v>
      </c>
      <c r="J34">
        <f>(K34+M34+L34)</f>
        <v>0</v>
      </c>
      <c r="O34" s="1">
        <f>SUM(O33-N34)</f>
        <v>80000</v>
      </c>
      <c r="R34" s="1">
        <f>Q34+R33</f>
        <v>0</v>
      </c>
    </row>
    <row r="35" ht="23.25" customHeight="1">
      <c r="A35">
        <f>A34+1</f>
        <v>23</v>
      </c>
      <c r="B35" s="6">
        <f>B34+1</f>
        <v>46126</v>
      </c>
      <c r="D35">
        <f>D34+E35</f>
        <v>138000</v>
      </c>
      <c r="G35" s="1">
        <f>G34-E35</f>
        <v>10000</v>
      </c>
      <c r="H35" s="1">
        <f>('Consumption Guide'!G30*O35)/1000</f>
        <v>9040</v>
      </c>
      <c r="I35" s="1">
        <f>IF((J35&gt;0),(J35-H35+E35),(I34-H35+E35))</f>
        <v>49680</v>
      </c>
      <c r="J35">
        <f>(K35+M35+L35)</f>
        <v>0</v>
      </c>
      <c r="O35" s="1">
        <f>SUM(O34-N35)</f>
        <v>80000</v>
      </c>
      <c r="R35" s="1">
        <f>Q35+R34</f>
        <v>0</v>
      </c>
    </row>
    <row r="36" ht="23.25" customHeight="1">
      <c r="A36">
        <f>A35+1</f>
        <v>24</v>
      </c>
      <c r="B36" s="6">
        <f>B35+1</f>
        <v>46127</v>
      </c>
      <c r="D36">
        <f>D35+E36</f>
        <v>138000</v>
      </c>
      <c r="G36" s="1">
        <f>G35-E36</f>
        <v>10000</v>
      </c>
      <c r="H36" s="1">
        <f>('Consumption Guide'!G31*O36)/1000</f>
        <v>9440</v>
      </c>
      <c r="I36" s="1">
        <f>IF((J36&gt;0),(J36-H36+E36),(I35-H36+E36))</f>
        <v>40240</v>
      </c>
      <c r="J36">
        <f>(K36+M36+L36)</f>
        <v>0</v>
      </c>
      <c r="O36" s="1">
        <f>SUM(O35-N36)</f>
        <v>80000</v>
      </c>
      <c r="R36" s="1">
        <f>Q36+R35</f>
        <v>0</v>
      </c>
    </row>
    <row r="37" ht="23.25" customHeight="1">
      <c r="A37">
        <f>A36+1</f>
        <v>25</v>
      </c>
      <c r="B37" s="6">
        <f>B36+1</f>
        <v>46128</v>
      </c>
      <c r="D37">
        <f>D36+E37</f>
        <v>138000</v>
      </c>
      <c r="G37" s="1">
        <f>H4-E36</f>
        <v>136000</v>
      </c>
      <c r="H37" s="1">
        <f>('Consumption Guide'!G32*O37)/1000</f>
        <v>9760</v>
      </c>
      <c r="I37" s="1">
        <f>IF((J37&gt;0),(J37-H37+E37),(I36-H37+E37))</f>
        <v>30480</v>
      </c>
      <c r="J37">
        <f>(K37+M37+L37)</f>
        <v>0</v>
      </c>
      <c r="O37" s="1">
        <f>SUM(O36-N37)</f>
        <v>80000</v>
      </c>
      <c r="R37" s="1">
        <f>Q37+R36</f>
        <v>0</v>
      </c>
    </row>
    <row r="38" ht="23.25" customHeight="1">
      <c r="A38">
        <f>A37+1</f>
        <v>26</v>
      </c>
      <c r="B38" s="6">
        <f>B37+1</f>
        <v>46129</v>
      </c>
      <c r="D38">
        <f>D37+E38</f>
        <v>138000</v>
      </c>
      <c r="G38" s="1">
        <f>G37-E38</f>
        <v>136000</v>
      </c>
      <c r="H38" s="1">
        <f>('Consumption Guide'!G33*O38)/1000</f>
        <v>10240</v>
      </c>
      <c r="I38" s="1">
        <f>IF((J38&gt;0),(J38-H38+E38),(I37-H38+E38))</f>
        <v>20240</v>
      </c>
      <c r="J38">
        <f>(K38+M38+L38)</f>
        <v>0</v>
      </c>
      <c r="O38" s="1">
        <f>SUM(O37-N38)</f>
        <v>80000</v>
      </c>
      <c r="R38" s="1">
        <f>Q38+R37</f>
        <v>0</v>
      </c>
    </row>
    <row r="39" ht="23.25" customHeight="1">
      <c r="A39">
        <f>A38+1</f>
        <v>27</v>
      </c>
      <c r="B39" s="6">
        <f>B38+1</f>
        <v>46130</v>
      </c>
      <c r="D39">
        <f>D38+E39</f>
        <v>138000</v>
      </c>
      <c r="G39" s="1">
        <f>G38-E39</f>
        <v>136000</v>
      </c>
      <c r="H39" s="1">
        <f>('Consumption Guide'!G34*O39)/1000</f>
        <v>10720</v>
      </c>
      <c r="I39" s="1">
        <f>IF((J39&gt;0),(J39-H39+E39),(I38-H39+E39))</f>
        <v>9520</v>
      </c>
      <c r="J39">
        <f>(K39+M39+L39)</f>
        <v>0</v>
      </c>
      <c r="O39" s="1">
        <f>SUM(O38-N39)</f>
        <v>80000</v>
      </c>
      <c r="R39" s="1">
        <f>Q39+R38</f>
        <v>0</v>
      </c>
    </row>
    <row r="40" ht="23.25" customHeight="1">
      <c r="A40">
        <f>A39+1</f>
        <v>28</v>
      </c>
      <c r="B40" s="6">
        <f>B39+1</f>
        <v>46131</v>
      </c>
      <c r="D40">
        <f>D39+E40</f>
        <v>138000</v>
      </c>
      <c r="G40" s="1">
        <f>G39-E40</f>
        <v>136000</v>
      </c>
      <c r="H40" s="1">
        <f>('Consumption Guide'!G35*O40)/1000</f>
        <v>11120</v>
      </c>
      <c r="I40" s="1">
        <f>IF((J40&gt;0),(J40-H40+E40),(I39-H40+E40))</f>
        <v>-1600</v>
      </c>
      <c r="J40">
        <f>(K40+M40+L40)</f>
        <v>0</v>
      </c>
      <c r="O40" s="1">
        <f>SUM(O39-N40)</f>
        <v>80000</v>
      </c>
      <c r="R40" s="1">
        <f>Q40+R39</f>
        <v>0</v>
      </c>
    </row>
    <row r="41" ht="23.25" customHeight="1">
      <c r="A41">
        <f>A40+1</f>
        <v>29</v>
      </c>
      <c r="B41" s="6">
        <f>B40+1</f>
        <v>46132</v>
      </c>
      <c r="D41">
        <f>D40+E41</f>
        <v>138000</v>
      </c>
      <c r="G41" s="1">
        <f>G40-E41</f>
        <v>136000</v>
      </c>
      <c r="H41" s="1">
        <f>('Consumption Guide'!G36*O41)/1000</f>
        <v>11200</v>
      </c>
      <c r="I41" s="1">
        <f>IF((J41&gt;0),(J41-H41+E41),(I40-H41+E41))</f>
        <v>-12800</v>
      </c>
      <c r="J41">
        <f>(K41+M41+L41)</f>
        <v>0</v>
      </c>
      <c r="O41" s="1">
        <f>SUM(O40-N41)</f>
        <v>80000</v>
      </c>
      <c r="R41" s="1">
        <f>Q41+R40</f>
        <v>0</v>
      </c>
    </row>
    <row r="42" ht="23.25" customHeight="1">
      <c r="A42">
        <f>A41+1</f>
        <v>30</v>
      </c>
      <c r="B42" s="6">
        <f>B41+1</f>
        <v>46133</v>
      </c>
      <c r="D42">
        <f>D41+E42</f>
        <v>138000</v>
      </c>
      <c r="G42" s="1">
        <f>G41-E42</f>
        <v>136000</v>
      </c>
      <c r="H42" s="1">
        <f>('Consumption Guide'!G37*O42)/1000</f>
        <v>11360</v>
      </c>
      <c r="I42" s="1">
        <f>IF((J42&gt;0),(J42-H42+E42),(I41-H42+E42))</f>
        <v>-24160</v>
      </c>
      <c r="J42">
        <f>(K42+M42+L42)</f>
        <v>0</v>
      </c>
      <c r="O42" s="1">
        <f>SUM(O41-N42)</f>
        <v>80000</v>
      </c>
      <c r="R42" s="1">
        <f>Q42+R41</f>
        <v>0</v>
      </c>
    </row>
    <row r="43" ht="23.25" customHeight="1">
      <c r="A43">
        <f>A42+1</f>
        <v>31</v>
      </c>
      <c r="B43" s="6">
        <f>B42+1</f>
        <v>46134</v>
      </c>
      <c r="D43">
        <f>D42+E43</f>
        <v>138000</v>
      </c>
      <c r="G43" s="1">
        <f>G42-E43</f>
        <v>136000</v>
      </c>
      <c r="H43" s="1">
        <f>('Consumption Guide'!G38*O43)/1000</f>
        <v>11920</v>
      </c>
      <c r="I43" s="1">
        <f>IF((J43&gt;0),(J43-H43+E43),(I42-H43+E43))</f>
        <v>-36080</v>
      </c>
      <c r="J43">
        <f>(K43+M43+L43)</f>
        <v>0</v>
      </c>
      <c r="O43" s="1">
        <f>SUM(O42-N43)</f>
        <v>80000</v>
      </c>
      <c r="R43" s="1">
        <f>Q43+R42</f>
        <v>0</v>
      </c>
    </row>
    <row r="44" ht="23.25" customHeight="1">
      <c r="A44">
        <f>A43+1</f>
        <v>32</v>
      </c>
      <c r="B44" s="6">
        <f>B43+1</f>
        <v>46135</v>
      </c>
      <c r="D44">
        <f>D43+E44</f>
        <v>138000</v>
      </c>
      <c r="G44" s="1">
        <f>G43-E44</f>
        <v>136000</v>
      </c>
      <c r="H44" s="1">
        <f>('Consumption Guide'!G39*O44)/1000</f>
        <v>12240</v>
      </c>
      <c r="I44" s="1">
        <f>IF((J44&gt;0),(J44-H44+E44),(I43-H44+E44))</f>
        <v>-48320</v>
      </c>
      <c r="J44">
        <f>(K44+M44+L44)</f>
        <v>0</v>
      </c>
      <c r="O44" s="1">
        <f>SUM(O43-N44)</f>
        <v>80000</v>
      </c>
      <c r="R44" s="1">
        <f>Q44+R43</f>
        <v>0</v>
      </c>
    </row>
    <row r="45" ht="23.25" customHeight="1">
      <c r="A45">
        <f>A44+1</f>
        <v>33</v>
      </c>
      <c r="B45" s="6">
        <f>B44+1</f>
        <v>46136</v>
      </c>
      <c r="D45">
        <f>D44+E45</f>
        <v>138000</v>
      </c>
      <c r="G45" s="1">
        <v>0</v>
      </c>
      <c r="H45" s="1">
        <f>('Consumption Guide'!G40*O45)/1000</f>
        <v>12640</v>
      </c>
      <c r="I45" s="1">
        <f>IF((J45&gt;0),(J45-H45+E45),(I44-H45+E45))</f>
        <v>-60960</v>
      </c>
      <c r="J45">
        <f>(K45+M45+L45)</f>
        <v>0</v>
      </c>
      <c r="O45" s="1">
        <f>SUM(O44-N45)</f>
        <v>80000</v>
      </c>
      <c r="R45" s="1">
        <f>Q45+R44</f>
        <v>0</v>
      </c>
    </row>
    <row r="46" ht="23.25" customHeight="1">
      <c r="A46">
        <f>A45+1</f>
        <v>34</v>
      </c>
      <c r="B46" s="6">
        <f>B45+1</f>
        <v>46137</v>
      </c>
      <c r="D46">
        <f>D45+E46</f>
        <v>138000</v>
      </c>
      <c r="G46" s="1">
        <v>0</v>
      </c>
      <c r="H46" s="1">
        <f>('Consumption Guide'!G41*O46)/1000</f>
        <v>13040</v>
      </c>
      <c r="I46" s="1">
        <f>IF((J46&gt;0),(J46-H46+E46),(I45-H46+E46))</f>
        <v>-74000</v>
      </c>
      <c r="J46">
        <f>(K46+M46+L46)</f>
        <v>0</v>
      </c>
      <c r="O46" s="1">
        <f>SUM(O45-N46)</f>
        <v>80000</v>
      </c>
      <c r="R46" s="1">
        <f>Q46+R45</f>
        <v>0</v>
      </c>
    </row>
    <row r="47" ht="23.25" customHeight="1">
      <c r="A47">
        <f>A46+1</f>
        <v>35</v>
      </c>
      <c r="B47" s="6">
        <f>B46+1</f>
        <v>46138</v>
      </c>
      <c r="D47">
        <f>D46+E47</f>
        <v>138000</v>
      </c>
      <c r="G47" s="1">
        <v>0</v>
      </c>
      <c r="H47" s="1">
        <f>('Consumption Guide'!G42*O47)/1000</f>
        <v>13200</v>
      </c>
      <c r="I47" s="1">
        <f>IF((J47&gt;0),(J47-H47+E47),(I46-H47+E47))</f>
        <v>-87200</v>
      </c>
      <c r="J47">
        <f>(K47+M47+L47)</f>
        <v>0</v>
      </c>
      <c r="O47" s="1">
        <f>SUM(O46-N47)</f>
        <v>80000</v>
      </c>
      <c r="R47" s="1">
        <f>Q47+R46</f>
        <v>0</v>
      </c>
    </row>
    <row r="48" ht="23.25" customHeight="1">
      <c r="A48">
        <f>A47+1</f>
        <v>36</v>
      </c>
      <c r="B48" s="6">
        <f>B47+1</f>
        <v>46139</v>
      </c>
      <c r="D48">
        <f>D47+E48</f>
        <v>138000</v>
      </c>
      <c r="G48" s="1">
        <v>0</v>
      </c>
      <c r="H48" s="1">
        <f>('Consumption Guide'!G43*O48)/1000</f>
        <v>13440</v>
      </c>
      <c r="I48" s="1">
        <f>IF((J48&gt;0),(J48-H48+E48),(I47-H48+E48))</f>
        <v>-100640</v>
      </c>
      <c r="J48">
        <f>(K48+M48+L48)</f>
        <v>0</v>
      </c>
      <c r="O48" s="1">
        <f>SUM(O47-N48)</f>
        <v>80000</v>
      </c>
      <c r="R48" s="1">
        <f>Q48+R47</f>
        <v>0</v>
      </c>
    </row>
    <row r="49" ht="23.25" customHeight="1">
      <c r="A49">
        <f>A48+1</f>
        <v>37</v>
      </c>
      <c r="B49" s="6">
        <f>B48+1</f>
        <v>46140</v>
      </c>
      <c r="D49">
        <f>D48+E49</f>
        <v>138000</v>
      </c>
      <c r="G49" s="1">
        <v>0</v>
      </c>
      <c r="H49" s="1">
        <f>('Consumption Guide'!G44*O49)/1000</f>
        <v>13680</v>
      </c>
      <c r="I49" s="1">
        <f>IF((J49&gt;0),(J49-H49+E49),(I48-H49+E49))</f>
        <v>-114320</v>
      </c>
      <c r="J49">
        <f>(K49+M49+L49)</f>
        <v>0</v>
      </c>
      <c r="O49" s="1">
        <f>SUM(O48-N49)</f>
        <v>80000</v>
      </c>
      <c r="R49" s="1">
        <f>Q49+R48</f>
        <v>0</v>
      </c>
    </row>
    <row r="50" ht="23.25" customHeight="1">
      <c r="A50">
        <f>A49+1</f>
        <v>38</v>
      </c>
      <c r="B50" s="6">
        <f>B49+1</f>
        <v>46141</v>
      </c>
      <c r="D50">
        <f>D49+E50</f>
        <v>138000</v>
      </c>
      <c r="G50" s="1">
        <v>0</v>
      </c>
      <c r="H50" s="1">
        <f>('Consumption Guide'!G45*O50)/1000</f>
        <v>13920</v>
      </c>
      <c r="I50" s="1">
        <f>IF((J50&gt;0),(J50-H50+E50),(I49-H50+E50))</f>
        <v>-128240</v>
      </c>
      <c r="J50">
        <f>(K50+M50+L50)</f>
        <v>0</v>
      </c>
      <c r="O50" s="1">
        <f>SUM(O49-N50)</f>
        <v>80000</v>
      </c>
      <c r="R50" s="1">
        <f>Q50+R49</f>
        <v>0</v>
      </c>
    </row>
    <row r="51" ht="23.25" customHeight="1">
      <c r="A51">
        <f>A50+1</f>
        <v>39</v>
      </c>
      <c r="B51" s="6">
        <f>B50+1</f>
        <v>46142</v>
      </c>
      <c r="D51">
        <f>D50+E51</f>
        <v>138000</v>
      </c>
      <c r="G51" s="1">
        <v>0</v>
      </c>
      <c r="H51" s="1">
        <f>('Consumption Guide'!G46*O51)/1000</f>
        <v>14080</v>
      </c>
      <c r="I51" s="1">
        <f>IF((J51&gt;0),(J51-H51+E51),(I50-H51+E51))</f>
        <v>-142320</v>
      </c>
      <c r="J51">
        <f>(K51+M51+L51)</f>
        <v>0</v>
      </c>
      <c r="O51" s="1">
        <f>SUM(O50-N51)</f>
        <v>80000</v>
      </c>
      <c r="R51" s="1">
        <f>Q51+R50</f>
        <v>0</v>
      </c>
    </row>
    <row r="52" ht="23.25" customHeight="1">
      <c r="A52">
        <f>A51+1</f>
        <v>40</v>
      </c>
      <c r="B52" s="6">
        <f>B51+1</f>
        <v>46143</v>
      </c>
      <c r="D52">
        <f>D51+E52</f>
        <v>138000</v>
      </c>
      <c r="G52" s="1">
        <v>0</v>
      </c>
      <c r="H52" s="1">
        <f>('Consumption Guide'!G47*O52)/1000</f>
        <v>14240</v>
      </c>
      <c r="I52" s="1">
        <f>IF((J52&gt;0),(J52-H52+E52),(I51-H52+E52))</f>
        <v>-156560</v>
      </c>
      <c r="J52">
        <f>(K52+M52+L52)</f>
        <v>0</v>
      </c>
      <c r="O52" s="1">
        <f>SUM(O51-N52)</f>
        <v>80000</v>
      </c>
      <c r="R52" s="1">
        <f>Q52+R51</f>
        <v>0</v>
      </c>
    </row>
    <row r="53" ht="23.25" customHeight="1">
      <c r="A53">
        <f>A52+1</f>
        <v>41</v>
      </c>
      <c r="B53" s="6">
        <f>B52+1</f>
        <v>46144</v>
      </c>
      <c r="D53">
        <f>D52+E53</f>
        <v>138000</v>
      </c>
      <c r="G53" s="1">
        <v>0</v>
      </c>
      <c r="H53" s="1">
        <f>('Consumption Guide'!G48*O53)/1000</f>
        <v>14400</v>
      </c>
      <c r="I53" s="1">
        <f>IF((J53&gt;0),(J53-H53+E53),(I52-H53+E53))</f>
        <v>-170960</v>
      </c>
      <c r="J53">
        <f>(K53+M53+L53)</f>
        <v>0</v>
      </c>
      <c r="O53" s="1">
        <f>SUM(O52-N53)</f>
        <v>80000</v>
      </c>
      <c r="R53" s="1">
        <f>Q53+R52</f>
        <v>0</v>
      </c>
    </row>
    <row r="54" ht="22.5" customHeight="1">
      <c r="A54">
        <f>A53+1</f>
        <v>42</v>
      </c>
      <c r="B54" s="6">
        <f>B53+1</f>
        <v>46145</v>
      </c>
      <c r="D54">
        <f>D53+E54</f>
        <v>138000</v>
      </c>
      <c r="G54" s="1">
        <v>0</v>
      </c>
      <c r="H54" s="1">
        <f>('Consumption Guide'!G49*O54)/1000</f>
        <v>14480</v>
      </c>
      <c r="I54" s="1">
        <f>IF((J54&gt;0),(J54-H54+E54),(I53-H54+E54))</f>
        <v>-185440</v>
      </c>
      <c r="J54">
        <f>(K54+M54+L54)</f>
        <v>0</v>
      </c>
      <c r="O54" s="1">
        <f>SUM(O53-N54)</f>
        <v>80000</v>
      </c>
      <c r="R54" s="1">
        <f>Q54+R53</f>
        <v>0</v>
      </c>
    </row>
    <row r="55" ht="23.25" customHeight="1">
      <c r="A55">
        <f>A54+1</f>
        <v>43</v>
      </c>
      <c r="B55" s="6">
        <f>B54+1</f>
        <v>46146</v>
      </c>
      <c r="D55">
        <f>D54+E55</f>
        <v>138000</v>
      </c>
      <c r="G55" s="1">
        <v>0</v>
      </c>
      <c r="H55" s="1">
        <f>('Consumption Guide'!G50*O55)/1000</f>
        <v>15040</v>
      </c>
      <c r="I55" s="1">
        <f>IF((J55&gt;0),(J55-H55+E55),(I54-H55+E55))</f>
        <v>-200480</v>
      </c>
      <c r="J55">
        <f>(K55+M55+L55)</f>
        <v>0</v>
      </c>
      <c r="O55" s="1">
        <f>SUM(O54-N55)</f>
        <v>80000</v>
      </c>
      <c r="R55" s="1">
        <f>Q55+R54</f>
        <v>0</v>
      </c>
    </row>
    <row r="56" ht="23.25" customHeight="1">
      <c r="A56">
        <f>A55+1</f>
        <v>44</v>
      </c>
      <c r="B56" s="6">
        <f>B55+1</f>
        <v>46147</v>
      </c>
      <c r="D56">
        <f>D55+E56</f>
        <v>138000</v>
      </c>
      <c r="G56" s="1">
        <v>0</v>
      </c>
      <c r="H56" s="1">
        <f>('Consumption Guide'!G51*O56)/1000</f>
        <v>15200</v>
      </c>
      <c r="I56" s="1">
        <f>IF((J56&gt;0),(J56-H56+E56),(I55-H56+E56))</f>
        <v>-215680</v>
      </c>
      <c r="J56">
        <f>(K56+M56+L56)</f>
        <v>0</v>
      </c>
      <c r="O56" s="1">
        <f>SUM(O55-N56)</f>
        <v>80000</v>
      </c>
      <c r="R56" s="1">
        <f>Q56+R55</f>
        <v>0</v>
      </c>
    </row>
    <row r="57" ht="23.25" customHeight="1">
      <c r="A57">
        <f>A56+1</f>
        <v>45</v>
      </c>
      <c r="B57" s="6">
        <f>B56+1</f>
        <v>46148</v>
      </c>
      <c r="D57">
        <f>D56+E57</f>
        <v>138000</v>
      </c>
      <c r="G57" s="1">
        <v>0</v>
      </c>
      <c r="H57" s="1">
        <f>('Consumption Guide'!G52*O57)/1000</f>
        <v>15360</v>
      </c>
      <c r="I57" s="1">
        <f>IF((J57&gt;0),(J57-H57+E57),(I56-H57+E57))</f>
        <v>-231040</v>
      </c>
      <c r="J57">
        <f>(K57+M57+L57)</f>
        <v>0</v>
      </c>
      <c r="O57" s="1">
        <f>SUM(O56-N57)</f>
        <v>80000</v>
      </c>
      <c r="R57" s="1">
        <f>Q57+R56</f>
        <v>0</v>
      </c>
    </row>
    <row r="58" ht="23.25" customHeight="1">
      <c r="A58">
        <f>A57+1</f>
        <v>46</v>
      </c>
      <c r="B58" s="6">
        <f>B57+1</f>
        <v>46149</v>
      </c>
      <c r="D58">
        <f>D57+E58</f>
        <v>138000</v>
      </c>
      <c r="G58" s="1">
        <v>0</v>
      </c>
      <c r="H58" s="1">
        <f>('Consumption Guide'!G53*O58)/1000</f>
        <v>15440</v>
      </c>
      <c r="I58" s="1">
        <f>IF((J58&gt;0),(J58-H58+E58),(I57-H58+E58))</f>
        <v>-246480</v>
      </c>
      <c r="J58">
        <v>0</v>
      </c>
      <c r="O58" s="1">
        <f>SUM(O57-N58)</f>
        <v>80000</v>
      </c>
      <c r="R58" s="1">
        <f>Q58+R57</f>
        <v>0</v>
      </c>
    </row>
    <row r="59" ht="23.25" customHeight="1">
      <c r="A59">
        <f>A58+1</f>
        <v>47</v>
      </c>
      <c r="B59" s="6">
        <f>B58+1</f>
        <v>46150</v>
      </c>
      <c r="D59">
        <f>D58+E59</f>
        <v>138000</v>
      </c>
      <c r="G59" s="1">
        <v>0</v>
      </c>
      <c r="H59" s="1">
        <f>('Consumption Guide'!G54*O59)/1000</f>
        <v>15520</v>
      </c>
      <c r="I59" s="1">
        <f>IF((J59&gt;0),(J59-H59+E59),(I58-H59+E59))</f>
        <v>-262000</v>
      </c>
      <c r="J59">
        <f>(K59+M59+L59)</f>
        <v>0</v>
      </c>
      <c r="O59" s="1">
        <f>SUM(O58-N59)</f>
        <v>80000</v>
      </c>
      <c r="R59" s="1">
        <f>Q59+R58</f>
        <v>0</v>
      </c>
    </row>
    <row r="60" ht="23.25" customHeight="1">
      <c r="A60">
        <f>A59+1</f>
        <v>48</v>
      </c>
      <c r="B60" s="6">
        <f>B59+1</f>
        <v>46151</v>
      </c>
      <c r="D60">
        <f>D59+E60</f>
        <v>138000</v>
      </c>
      <c r="G60" s="1">
        <v>0</v>
      </c>
      <c r="H60" s="1">
        <f>('Consumption Guide'!G55*O60)/1000</f>
        <v>15600</v>
      </c>
      <c r="I60" s="1">
        <f>IF((J60&gt;0),(J60-H60+E60),(I59-H60+E60))</f>
        <v>-277600</v>
      </c>
      <c r="J60">
        <f>(K60+M60+L60)</f>
        <v>0</v>
      </c>
      <c r="O60" s="1">
        <f>SUM(O59-N60)</f>
        <v>80000</v>
      </c>
      <c r="R60" s="1">
        <f>Q60+R59</f>
        <v>0</v>
      </c>
    </row>
    <row r="61" ht="23.25" customHeight="1">
      <c r="A61">
        <f>A60+1</f>
        <v>49</v>
      </c>
      <c r="B61" s="6">
        <f>B60+1</f>
        <v>46152</v>
      </c>
      <c r="D61">
        <f>D60+E61</f>
        <v>138000</v>
      </c>
      <c r="G61" s="1">
        <v>0</v>
      </c>
      <c r="H61" s="1">
        <f>('Consumption Guide'!G56*O61)/1000</f>
        <v>15680</v>
      </c>
      <c r="I61" s="1">
        <f>IF((J61&gt;0),(J61-H61+E61),(I60-H61+E61))</f>
        <v>-293280</v>
      </c>
      <c r="J61">
        <f>(K61+M61+L61)</f>
        <v>0</v>
      </c>
      <c r="O61" s="1">
        <f>SUM(O60-N61)</f>
        <v>80000</v>
      </c>
      <c r="R61" s="1">
        <f>Q61+R60</f>
        <v>0</v>
      </c>
    </row>
    <row r="62" ht="23.25" customHeight="1">
      <c r="A62">
        <f>A61+1</f>
        <v>50</v>
      </c>
      <c r="B62" s="6">
        <f>B61+1</f>
        <v>46153</v>
      </c>
      <c r="D62">
        <f>D61+E62</f>
        <v>138000</v>
      </c>
      <c r="G62" s="1">
        <v>0</v>
      </c>
      <c r="H62" s="1">
        <f>('Consumption Guide'!G57*O62)/1000</f>
        <v>15760</v>
      </c>
      <c r="I62" s="1">
        <f>IF((J62&gt;0),(J62-H62+E62),(I61-H62+E62))</f>
        <v>-309040</v>
      </c>
      <c r="J62">
        <f>(K62+M62+L62)</f>
        <v>0</v>
      </c>
      <c r="O62" s="1">
        <f>SUM(O61-N62)</f>
        <v>80000</v>
      </c>
      <c r="R62" s="1">
        <f>Q62+R61</f>
        <v>0</v>
      </c>
    </row>
    <row r="63" ht="23.25" customHeight="1">
      <c r="A63">
        <f>A62+1</f>
        <v>51</v>
      </c>
      <c r="B63" s="6">
        <f>B62+1</f>
        <v>46154</v>
      </c>
      <c r="D63">
        <f>D62+E63</f>
        <v>138000</v>
      </c>
      <c r="G63" s="1">
        <v>0</v>
      </c>
      <c r="H63" s="1">
        <f>('Consumption Guide'!G58*O63)/1000</f>
        <v>15760</v>
      </c>
      <c r="I63" s="1">
        <f>IF((J63&gt;0),(J63-H63+E63),(I62-H63+E63))</f>
        <v>-324800</v>
      </c>
      <c r="J63">
        <f>(K63+M63+L63)</f>
        <v>0</v>
      </c>
      <c r="O63" s="1">
        <f>SUM(O62-N63)</f>
        <v>80000</v>
      </c>
      <c r="R63" s="1">
        <f>Q63+R62</f>
        <v>0</v>
      </c>
    </row>
    <row r="64" ht="23.25" customHeight="1">
      <c r="A64">
        <f>A63+1</f>
        <v>52</v>
      </c>
      <c r="B64" s="6">
        <f>B63+1</f>
        <v>46155</v>
      </c>
      <c r="D64">
        <f>D63+E64</f>
        <v>138000</v>
      </c>
      <c r="G64" s="1">
        <v>0</v>
      </c>
      <c r="H64" s="1">
        <f>('Consumption Guide'!G59*O64)/1000</f>
        <v>15760</v>
      </c>
      <c r="I64" s="1">
        <f>IF((J64&gt;0),(J64-H64+E64),(I63-H64+E64))</f>
        <v>-340560</v>
      </c>
      <c r="J64">
        <f>(K64+M64+L64)</f>
        <v>0</v>
      </c>
      <c r="O64" s="1">
        <f>SUM(O63-N64)</f>
        <v>80000</v>
      </c>
      <c r="R64" s="1">
        <f>Q64+R63</f>
        <v>0</v>
      </c>
    </row>
    <row r="65" ht="23.25" customHeight="1">
      <c r="A65">
        <f>A64+1</f>
        <v>53</v>
      </c>
      <c r="B65" s="6">
        <f>B64+1</f>
        <v>46156</v>
      </c>
      <c r="D65">
        <f>D64+E65</f>
        <v>138000</v>
      </c>
      <c r="G65" s="1">
        <v>0</v>
      </c>
      <c r="H65" s="1">
        <f>('Consumption Guide'!G60*O65)/1000</f>
        <v>15840</v>
      </c>
      <c r="I65" s="1">
        <f>IF((J65&gt;0),(J65-H65+E65),(I64-H65+E65))</f>
        <v>-356400</v>
      </c>
      <c r="J65">
        <f>(K65+M65+L65)</f>
        <v>0</v>
      </c>
      <c r="O65" s="1">
        <f>SUM(O64-N65)</f>
        <v>80000</v>
      </c>
      <c r="R65" s="1">
        <f>Q65+R64</f>
        <v>0</v>
      </c>
    </row>
    <row r="66" ht="23.25" customHeight="1">
      <c r="A66">
        <f>A65+1</f>
        <v>54</v>
      </c>
      <c r="B66" s="6">
        <f>B65+1</f>
        <v>46157</v>
      </c>
      <c r="D66">
        <f>D65+E66</f>
        <v>138000</v>
      </c>
      <c r="G66" s="1">
        <v>0</v>
      </c>
      <c r="H66" s="1">
        <f>('Consumption Guide'!G61*O66)/1000</f>
        <v>15760</v>
      </c>
      <c r="I66" s="1">
        <f>IF((J66&gt;0),(J66-H66+E66),(I65-H66+E66))</f>
        <v>-372160</v>
      </c>
      <c r="J66">
        <f>(K66+M66+L66)</f>
        <v>0</v>
      </c>
      <c r="O66" s="1">
        <f>SUM(O65-N66)</f>
        <v>80000</v>
      </c>
      <c r="R66" s="1">
        <f>Q66+R65</f>
        <v>0</v>
      </c>
    </row>
    <row r="67" ht="23.25" customHeight="1">
      <c r="A67">
        <f>A66+1</f>
        <v>55</v>
      </c>
      <c r="B67" s="6">
        <f>B66+1</f>
        <v>46158</v>
      </c>
      <c r="D67">
        <f>D66+E67</f>
        <v>138000</v>
      </c>
      <c r="G67" s="1">
        <v>0</v>
      </c>
      <c r="H67" s="1">
        <f>('Consumption Guide'!G62*O67)/1000</f>
        <v>15840</v>
      </c>
      <c r="I67" s="1">
        <f>IF((J67&gt;0),(J67-H67+E67),(I66-H67+E67))</f>
        <v>-388000</v>
      </c>
      <c r="J67">
        <f>(K67+M67+L67)</f>
        <v>0</v>
      </c>
      <c r="O67" s="1">
        <f>SUM(O66-N67)</f>
        <v>80000</v>
      </c>
      <c r="R67" s="1">
        <f>Q67+R66</f>
        <v>0</v>
      </c>
    </row>
    <row r="68" ht="23.25" customHeight="1">
      <c r="A68">
        <f>A67+1</f>
        <v>56</v>
      </c>
      <c r="B68" s="6">
        <f>B67+1</f>
        <v>46159</v>
      </c>
      <c r="D68">
        <f>D67+E68</f>
        <v>138000</v>
      </c>
      <c r="G68" s="1">
        <v>0</v>
      </c>
      <c r="H68" s="1">
        <f>('Consumption Guide'!G63*O68)/1000</f>
        <v>15760</v>
      </c>
      <c r="I68" s="1">
        <f>IF((J68&gt;0),(J68-H68+E68),(I67-H68+E68))</f>
        <v>-403760</v>
      </c>
      <c r="J68">
        <f>(K68+M68+L68)</f>
        <v>0</v>
      </c>
      <c r="O68" s="1">
        <f>SUM(O67-N68)</f>
        <v>80000</v>
      </c>
      <c r="R68" s="1">
        <f>Q68+R67</f>
        <v>0</v>
      </c>
    </row>
    <row r="69" ht="23.25" customHeight="1">
      <c r="A69">
        <f>A68+1</f>
        <v>57</v>
      </c>
      <c r="B69" s="6">
        <f>B68+1</f>
        <v>46160</v>
      </c>
      <c r="D69">
        <f>D68+E69</f>
        <v>138000</v>
      </c>
      <c r="G69" s="1">
        <f>G68-E69</f>
        <v>0</v>
      </c>
      <c r="H69" s="1">
        <f>('Consumption Guide'!G64*O69)/1000</f>
        <v>15600</v>
      </c>
      <c r="I69" s="1">
        <f>IF((J69&gt;0),(J69-H69+E69),(I68-H69+E69))</f>
        <v>-419360</v>
      </c>
      <c r="J69">
        <f>(K69+M69+L69)</f>
        <v>0</v>
      </c>
      <c r="O69" s="1">
        <f>SUM(O68-N69)</f>
        <v>80000</v>
      </c>
      <c r="R69" s="1">
        <f>Q69+R68</f>
        <v>0</v>
      </c>
    </row>
    <row r="70" ht="23.25" customHeight="1">
      <c r="A70">
        <f>A69+1</f>
        <v>58</v>
      </c>
      <c r="B70" s="6">
        <f>B69+1</f>
        <v>46161</v>
      </c>
      <c r="D70">
        <f>D69+E70</f>
        <v>138000</v>
      </c>
      <c r="G70" s="1">
        <f>G69-E70</f>
        <v>0</v>
      </c>
      <c r="H70" s="1">
        <f>('Consumption Guide'!G65*O70)/1000</f>
        <v>15600</v>
      </c>
      <c r="I70" s="1">
        <f>IF((J70&gt;0),(J70-H70+E70),(I69-H70+E70))</f>
        <v>-434960</v>
      </c>
      <c r="J70">
        <v>0</v>
      </c>
      <c r="O70" s="1">
        <f>SUM(O69-N70)</f>
        <v>80000</v>
      </c>
      <c r="R70" s="1">
        <f>Q70+R69</f>
        <v>0</v>
      </c>
    </row>
    <row r="71" ht="23.25" customHeight="1">
      <c r="A71">
        <f>A70+1</f>
        <v>59</v>
      </c>
      <c r="B71" s="6">
        <f>B70+1</f>
        <v>46162</v>
      </c>
      <c r="D71">
        <f>D70+E71</f>
        <v>138000</v>
      </c>
      <c r="H71" s="1">
        <f>('Consumption Guide'!G66*O71)/1000</f>
        <v>15600</v>
      </c>
      <c r="I71" s="1">
        <f>IF((J71&gt;0),(J71-H71+E71),(I70-H71+E71))</f>
        <v>-450560</v>
      </c>
      <c r="J71">
        <f>(K71+M71+L71)</f>
        <v>0</v>
      </c>
      <c r="O71" s="1">
        <f>SUM(O70-N71)</f>
        <v>80000</v>
      </c>
      <c r="R71" s="1">
        <f>Q71+R70</f>
        <v>0</v>
      </c>
    </row>
    <row r="72" ht="23.25" customHeight="1">
      <c r="A72">
        <f>A71+1</f>
        <v>60</v>
      </c>
      <c r="D72">
        <f>D71+E72</f>
        <v>138000</v>
      </c>
      <c r="H72" s="1">
        <f>('Consumption Guide'!G67*O72)/1000</f>
        <v>15600</v>
      </c>
      <c r="I72" s="1">
        <f>IF((J72&gt;0),(J72-H72+E72),(I71-H72+E72))</f>
        <v>-466160</v>
      </c>
      <c r="J72">
        <f>(K72+M72+L72)</f>
        <v>0</v>
      </c>
      <c r="O72" s="1">
        <f>SUM(O71-N72)</f>
        <v>80000</v>
      </c>
      <c r="R72" s="1">
        <f>Q72+R71</f>
        <v>0</v>
      </c>
    </row>
    <row r="73" ht="23.25" customHeight="1">
      <c r="K73" t="str">
        <v>Total Morts</v>
      </c>
      <c r="N73" s="1" t="str">
        <f>N51</f>
        <v/>
      </c>
    </row>
    <row r="74" ht="23.25" customHeight="1">
      <c r="K74" t="str">
        <v>Total Birds Caught</v>
      </c>
      <c r="N74" s="1">
        <f>N44+N46+N47+N54+N55+N63+N64</f>
        <v>0</v>
      </c>
    </row>
    <row r="75" ht="23.25" customHeight="1">
      <c r="C75" s="6" t="str">
        <v xml:space="preserve">Total Feed Ordered </v>
      </c>
      <c r="E75" s="1">
        <f>SUM(E12:E72)</f>
        <v>138000</v>
      </c>
      <c r="G75">
        <f>SUM(E47:E65)</f>
        <v>0</v>
      </c>
    </row>
    <row r="76" ht="23.25" customHeight="1"/>
    <row r="77" ht="23.25" customHeight="1">
      <c r="D77" s="5">
        <f>E75/C2</f>
        <v>1.725</v>
      </c>
      <c r="E77" t="str">
        <v>KG/BIRD</v>
      </c>
    </row>
    <row r="78" ht="23.25" customHeight="1">
      <c r="O78" s="1">
        <f>N33+N51</f>
        <v>0</v>
      </c>
    </row>
    <row r="79" ht="23.25" customHeight="1"/>
    <row r="80" ht="23.25" customHeight="1"/>
    <row r="81" ht="23.25" customHeight="1"/>
    <row r="82" ht="23.25" customHeight="1"/>
    <row r="83" ht="23.25" customHeight="1"/>
    <row r="84" ht="23.25" customHeight="1"/>
    <row r="85" ht="23.25" customHeight="1"/>
    <row r="86" ht="23.25" customHeight="1"/>
    <row r="87" ht="23.25" customHeight="1"/>
    <row r="88" ht="23.25" customHeight="1"/>
    <row r="89" ht="23.25" customHeight="1"/>
    <row r="90" ht="23.25" customHeight="1"/>
    <row r="91" ht="23.25" customHeight="1"/>
    <row r="92" ht="23.25" customHeight="1"/>
    <row r="93" ht="23.25" customHeight="1"/>
    <row r="94" ht="23.25" customHeight="1"/>
    <row r="95" ht="23.25" customHeight="1"/>
    <row r="96" ht="23.25" customHeight="1"/>
    <row r="97" ht="23.25" customHeight="1"/>
    <row r="98" ht="23.25" customHeight="1"/>
    <row r="99" ht="23.25" customHeight="1"/>
    <row r="100" ht="23.25" customHeight="1"/>
    <row r="101" ht="23.25" customHeight="1"/>
    <row r="102" ht="23.25" customHeight="1"/>
    <row r="103" ht="23.25" customHeight="1"/>
    <row r="104" ht="23.25" customHeight="1"/>
    <row r="105" ht="23.25" customHeight="1"/>
    <row r="106" ht="23.25" customHeight="1"/>
    <row r="107" ht="23.25" customHeight="1"/>
    <row r="108" ht="23.25" customHeight="1"/>
    <row r="109" ht="23.25" customHeight="1"/>
    <row r="110" ht="23.25" customHeight="1"/>
    <row r="111" ht="23.25" customHeight="1"/>
    <row r="112" ht="23.25" customHeight="1"/>
    <row r="113" ht="23.25" customHeight="1"/>
    <row r="114" ht="23.25" customHeight="1"/>
    <row r="115" ht="23.25" customHeight="1"/>
    <row r="116" ht="23.25" customHeight="1"/>
    <row r="117" ht="23.25" customHeight="1"/>
    <row r="118" ht="23.25" customHeight="1"/>
    <row r="119" ht="23.25" customHeight="1"/>
    <row r="120" ht="23.25" customHeight="1"/>
    <row r="121" ht="23.25" customHeight="1"/>
    <row r="122" ht="23.25" customHeight="1"/>
    <row r="123" ht="23.25" customHeight="1"/>
    <row r="124" ht="23.25" customHeight="1"/>
    <row r="125" ht="23.25" customHeight="1"/>
    <row r="126" ht="23.25" customHeight="1"/>
    <row r="127" ht="23.25" customHeight="1"/>
    <row r="128" ht="23.25" customHeight="1"/>
    <row r="129" ht="23.25" customHeight="1"/>
    <row r="130" ht="23.25" customHeight="1"/>
    <row r="131" ht="23.25" customHeight="1"/>
    <row r="132" ht="23.25" customHeight="1"/>
    <row r="133" ht="23.25" customHeight="1"/>
    <row r="134" ht="23.25" customHeight="1"/>
    <row r="135" ht="23.25" customHeight="1"/>
    <row r="136" ht="23.25" customHeight="1"/>
    <row r="137" ht="23.25" customHeight="1"/>
    <row r="138" ht="23.25" customHeight="1"/>
    <row r="139" ht="23.25" customHeight="1"/>
    <row r="140" ht="23.25" customHeight="1"/>
    <row r="141" ht="23.25" customHeight="1"/>
    <row r="142" ht="23.25" customHeight="1"/>
    <row r="143" ht="23.25" customHeight="1"/>
    <row r="144" ht="23.25" customHeight="1"/>
    <row r="145" ht="23.25" customHeight="1"/>
    <row r="146" ht="23.25" customHeight="1"/>
    <row r="147" ht="23.25" customHeight="1"/>
    <row r="148" ht="23.25" customHeight="1"/>
    <row r="149" ht="23.25" customHeight="1"/>
    <row r="150" ht="23.25" customHeight="1"/>
    <row r="151" ht="23.25" customHeight="1"/>
    <row r="152" ht="23.25" customHeight="1"/>
    <row r="153" ht="23.25" customHeight="1"/>
    <row r="154" ht="23.25" customHeight="1"/>
    <row r="155" ht="23.25" customHeight="1"/>
    <row r="156" ht="23.25" customHeight="1"/>
    <row r="157" ht="23.25" customHeight="1"/>
    <row r="158" ht="23.25" customHeight="1"/>
    <row r="159" ht="23.25" customHeight="1"/>
    <row r="160" ht="23.25" customHeight="1"/>
    <row r="161" ht="23.25" customHeight="1"/>
    <row r="162" ht="23.25" customHeight="1"/>
    <row r="163" ht="23.25" customHeight="1"/>
    <row r="164" ht="23.25" customHeight="1"/>
    <row r="165" ht="23.25" customHeight="1"/>
    <row r="166" ht="23.25" customHeight="1"/>
    <row r="167" ht="23.25" customHeight="1"/>
    <row r="168" ht="23.25" customHeight="1"/>
    <row r="169" ht="23.25" customHeight="1"/>
    <row r="170" ht="23.25" customHeight="1"/>
    <row r="171" ht="23.25" customHeight="1"/>
    <row r="172" ht="23.25" customHeight="1"/>
    <row r="173" ht="23.25" customHeight="1"/>
    <row r="174" ht="23.25" customHeight="1"/>
    <row r="175" ht="23.25" customHeight="1"/>
    <row r="176" ht="23.25" customHeight="1"/>
    <row r="177" ht="23.25" customHeight="1"/>
    <row r="178" ht="23.25" customHeight="1"/>
    <row r="179" ht="23.25" customHeight="1"/>
    <row r="180" ht="23.25" customHeight="1"/>
    <row r="181" ht="23.25" customHeight="1"/>
    <row r="182" ht="23.25" customHeight="1"/>
    <row r="183" ht="23.25" customHeight="1"/>
    <row r="184" ht="23.25" customHeight="1"/>
    <row r="185" ht="23.25" customHeight="1"/>
    <row r="186" ht="23.25" customHeight="1"/>
    <row r="187" ht="23.25" customHeight="1"/>
    <row r="188" ht="23.25" customHeight="1"/>
    <row r="189" ht="23.25" customHeight="1"/>
    <row r="190" ht="23.25" customHeight="1"/>
    <row r="191" ht="23.25" customHeight="1"/>
    <row r="192" ht="23.25" customHeight="1"/>
    <row r="193" ht="23.25" customHeight="1"/>
    <row r="194" ht="23.25" customHeight="1"/>
    <row r="195" ht="23.25" customHeight="1"/>
    <row r="196" ht="23.25" customHeight="1"/>
    <row r="197" ht="23.25" customHeight="1"/>
    <row r="198" ht="23.25" customHeight="1"/>
    <row r="199" ht="23.25" customHeight="1"/>
    <row r="200" ht="23.25" customHeight="1"/>
    <row r="201" ht="23.25" customHeight="1"/>
    <row r="202" ht="23.25" customHeight="1"/>
    <row r="203" ht="23.25" customHeight="1"/>
    <row r="204" ht="23.25" customHeight="1"/>
    <row r="205" ht="23.25" customHeight="1"/>
    <row r="206" ht="23.25" customHeight="1"/>
    <row r="207" ht="23.25" customHeight="1"/>
    <row r="208" ht="23.25" customHeight="1"/>
    <row r="209" ht="23.25" customHeight="1"/>
    <row r="210" ht="23.25" customHeight="1"/>
    <row r="211" ht="23.25" customHeight="1"/>
    <row r="212" ht="23.25" customHeight="1"/>
    <row r="213" ht="23.25" customHeight="1"/>
    <row r="214" ht="23.25" customHeight="1"/>
    <row r="215" ht="23.25" customHeight="1"/>
    <row r="216" ht="23.25" customHeight="1"/>
    <row r="217" ht="23.25" customHeight="1"/>
    <row r="218" ht="23.25" customHeight="1"/>
    <row r="219" ht="23.25" customHeight="1"/>
    <row r="220" ht="23.25" customHeight="1"/>
    <row r="221" ht="23.25" customHeight="1"/>
    <row r="222" ht="23.25" customHeight="1"/>
    <row r="223" ht="23.25" customHeight="1"/>
    <row r="224" ht="23.25" customHeight="1"/>
    <row r="225" ht="23.25" customHeight="1"/>
    <row r="226" ht="23.25" customHeight="1"/>
    <row r="227" ht="23.25" customHeight="1"/>
    <row r="228" ht="23.25" customHeight="1"/>
    <row r="229" ht="23.25" customHeight="1"/>
    <row r="230" ht="23.25" customHeight="1"/>
    <row r="231" ht="23.25" customHeight="1"/>
    <row r="232" ht="23.25" customHeight="1"/>
    <row r="233" ht="23.25" customHeight="1"/>
    <row r="234" ht="23.25" customHeight="1"/>
    <row r="235" ht="23.25" customHeight="1"/>
    <row r="236" ht="23.25" customHeight="1"/>
    <row r="237" ht="23.25" customHeight="1"/>
    <row r="238" ht="23.25" customHeight="1"/>
    <row r="239" ht="23.25" customHeight="1"/>
    <row r="240" ht="23.25" customHeight="1"/>
    <row r="241" ht="23.25" customHeight="1"/>
    <row r="242" ht="23.25" customHeight="1"/>
    <row r="243" ht="23.25" customHeight="1"/>
    <row r="244" ht="23.25" customHeight="1"/>
    <row r="245" ht="23.25" customHeight="1"/>
    <row r="246" ht="23.25" customHeight="1"/>
    <row r="247" ht="23.25" customHeight="1"/>
    <row r="248" ht="23.25" customHeight="1"/>
    <row r="249" ht="23.25" customHeight="1"/>
    <row r="250" ht="23.25" customHeight="1"/>
    <row r="251" ht="23.25" customHeight="1"/>
    <row r="252" ht="23.25" customHeight="1"/>
    <row r="253" ht="23.25" customHeight="1"/>
    <row r="254" ht="23.25" customHeight="1"/>
    <row r="255" ht="23.25" customHeight="1"/>
    <row r="256" ht="23.25" customHeight="1"/>
    <row r="257" ht="23.25" customHeight="1"/>
    <row r="258" ht="23.25" customHeight="1"/>
    <row r="259" ht="23.25" customHeight="1"/>
    <row r="260" ht="23.25" customHeight="1"/>
    <row r="261" ht="23.25" customHeight="1"/>
    <row r="262" ht="23.25" customHeight="1"/>
    <row r="263" ht="23.25" customHeight="1"/>
    <row r="264" ht="23.25" customHeight="1"/>
    <row r="265" ht="23.25" customHeight="1"/>
    <row r="266" ht="23.25" customHeight="1"/>
    <row r="267" ht="23.25" customHeight="1"/>
    <row r="268" ht="23.25" customHeight="1"/>
    <row r="269" ht="23.25" customHeight="1"/>
    <row r="270" ht="23.25" customHeight="1"/>
    <row r="271" ht="23.25" customHeight="1"/>
    <row r="272" ht="23.25" customHeight="1"/>
    <row r="273" ht="23.25" customHeight="1"/>
    <row r="274" ht="23.25" customHeight="1"/>
    <row r="275" ht="23.25" customHeight="1"/>
    <row r="276" ht="23.25" customHeight="1"/>
    <row r="277" ht="23.25" customHeight="1"/>
    <row r="278" ht="23.25" customHeight="1"/>
    <row r="279" ht="23.25" customHeight="1"/>
    <row r="280" ht="23.25" customHeight="1"/>
    <row r="281" ht="23.25" customHeight="1"/>
    <row r="282" ht="23.25" customHeight="1"/>
    <row r="283" ht="23.25" customHeight="1"/>
    <row r="284" ht="23.25" customHeight="1"/>
    <row r="285" ht="23.25" customHeight="1"/>
    <row r="286" ht="23.25" customHeight="1"/>
    <row r="287" ht="23.25" customHeight="1"/>
    <row r="288" ht="23.25" customHeight="1"/>
    <row r="289" ht="23.25" customHeight="1"/>
    <row r="290" ht="23.25" customHeight="1"/>
    <row r="291" ht="23.25" customHeight="1"/>
    <row r="292" ht="23.25" customHeight="1"/>
    <row r="293" ht="23.25" customHeight="1"/>
    <row r="294" ht="23.25" customHeight="1"/>
    <row r="295" ht="23.25" customHeight="1"/>
    <row r="296" ht="23.25" customHeight="1"/>
    <row r="297" ht="23.25" customHeight="1"/>
    <row r="298" ht="23.25" customHeight="1"/>
    <row r="299" ht="23.25" customHeight="1"/>
    <row r="300" ht="23.25" customHeight="1"/>
    <row r="301" ht="23.25" customHeight="1"/>
    <row r="302" ht="23.25" customHeight="1"/>
    <row r="303" ht="23.25" customHeight="1"/>
    <row r="304" ht="23.25" customHeight="1"/>
    <row r="305" ht="23.25" customHeight="1"/>
    <row r="306" ht="23.25" customHeight="1"/>
    <row r="307" ht="23.25" customHeight="1"/>
    <row r="308" ht="23.25" customHeight="1"/>
    <row r="309" ht="23.25" customHeight="1"/>
    <row r="310" ht="23.25" customHeight="1"/>
    <row r="311" ht="23.25" customHeight="1"/>
    <row r="312" ht="23.25" customHeight="1"/>
    <row r="313" ht="23.25" customHeight="1"/>
    <row r="314" ht="23.25" customHeight="1"/>
    <row r="315" ht="23.25" customHeight="1"/>
    <row r="316" ht="23.25" customHeight="1"/>
    <row r="317" ht="23.25" customHeight="1"/>
    <row r="318" ht="23.25" customHeight="1"/>
    <row r="319" ht="23.25" customHeight="1"/>
    <row r="320" ht="23.25" customHeight="1"/>
    <row r="321" ht="23.25" customHeight="1"/>
    <row r="322" ht="23.25" customHeight="1"/>
    <row r="323" ht="23.25" customHeight="1"/>
    <row r="324" ht="23.25" customHeight="1"/>
    <row r="325" ht="23.25" customHeight="1"/>
    <row r="326" ht="23.25" customHeight="1"/>
    <row r="327" ht="23.25" customHeight="1"/>
    <row r="328" ht="23.25" customHeight="1"/>
    <row r="329" ht="23.25" customHeight="1"/>
    <row r="330" ht="23.25" customHeight="1"/>
    <row r="331" ht="23.25" customHeight="1"/>
    <row r="332" ht="23.25" customHeight="1"/>
    <row r="333" ht="23.25" customHeight="1"/>
    <row r="334" ht="23.25" customHeight="1"/>
    <row r="335" ht="23.25" customHeight="1"/>
    <row r="336" ht="23.25" customHeight="1"/>
    <row r="337" ht="23.25" customHeight="1"/>
    <row r="338" ht="23.25" customHeight="1"/>
    <row r="339" ht="23.25" customHeight="1"/>
    <row r="340" ht="23.25" customHeight="1"/>
    <row r="341" ht="23.25" customHeight="1"/>
    <row r="342" ht="23.25" customHeight="1"/>
    <row r="343" ht="23.25" customHeight="1"/>
    <row r="344" ht="23.25" customHeight="1"/>
    <row r="345" ht="23.25" customHeight="1"/>
    <row r="346" ht="23.25" customHeight="1"/>
    <row r="347" ht="23.25" customHeight="1"/>
    <row r="348" ht="23.25" customHeight="1"/>
    <row r="349" ht="23.25" customHeight="1"/>
    <row r="350" ht="23.25" customHeight="1"/>
    <row r="351" ht="23.25" customHeight="1"/>
    <row r="352" ht="23.25" customHeight="1"/>
    <row r="353" ht="23.25" customHeight="1"/>
    <row r="354" ht="23.25" customHeight="1"/>
    <row r="355" ht="23.25" customHeight="1"/>
    <row r="356" ht="23.25" customHeight="1"/>
    <row r="357" ht="23.25" customHeight="1"/>
    <row r="358" ht="23.25" customHeight="1"/>
    <row r="359" ht="23.25" customHeight="1"/>
    <row r="360" ht="23.25" customHeight="1"/>
    <row r="361" ht="23.25" customHeight="1"/>
    <row r="362" ht="23.25" customHeight="1"/>
    <row r="363" ht="23.25" customHeight="1"/>
    <row r="364" ht="23.25" customHeight="1"/>
    <row r="365" ht="23.25" customHeight="1"/>
    <row r="366" ht="23.25" customHeight="1"/>
    <row r="367" ht="23.25" customHeight="1"/>
    <row r="368" ht="23.25" customHeight="1"/>
    <row r="369" ht="23.25" customHeight="1"/>
    <row r="370" ht="23.25" customHeight="1"/>
    <row r="371" ht="23.25" customHeight="1"/>
    <row r="372" ht="23.25" customHeight="1"/>
    <row r="373" ht="23.25" customHeight="1"/>
    <row r="374" ht="23.25" customHeight="1"/>
    <row r="375" ht="23.25" customHeight="1"/>
    <row r="376" ht="23.25" customHeight="1"/>
    <row r="377" ht="23.25" customHeight="1"/>
    <row r="378" ht="23.25" customHeight="1"/>
    <row r="379" ht="23.25" customHeight="1"/>
    <row r="380" ht="23.25" customHeight="1"/>
    <row r="381" ht="23.25" customHeight="1"/>
    <row r="382" ht="23.25" customHeight="1"/>
    <row r="383" ht="23.25" customHeight="1"/>
    <row r="384" ht="23.25" customHeight="1"/>
    <row r="385" ht="23.25" customHeight="1"/>
    <row r="386" ht="23.25" customHeight="1"/>
    <row r="387" ht="23.25" customHeight="1"/>
    <row r="388" ht="23.25" customHeight="1"/>
    <row r="389" ht="23.25" customHeight="1"/>
    <row r="390" ht="23.25" customHeight="1"/>
    <row r="391" ht="23.25" customHeight="1"/>
    <row r="392" ht="23.25" customHeight="1"/>
    <row r="393" ht="23.25" customHeight="1"/>
    <row r="394" ht="23.25" customHeight="1"/>
    <row r="395" ht="23.25" customHeight="1"/>
    <row r="396" ht="23.25" customHeight="1"/>
    <row r="397" ht="23.25" customHeight="1"/>
    <row r="398" ht="23.25" customHeight="1"/>
    <row r="399" ht="23.25" customHeight="1"/>
    <row r="400" ht="23.25" customHeight="1"/>
    <row r="401" ht="23.25" customHeight="1"/>
    <row r="402" ht="23.25" customHeight="1"/>
    <row r="403" ht="23.25" customHeight="1"/>
    <row r="404" ht="23.25" customHeight="1"/>
    <row r="405" ht="23.25" customHeight="1"/>
    <row r="406" ht="23.25" customHeight="1"/>
    <row r="407" ht="23.25" customHeight="1"/>
    <row r="408" ht="23.25" customHeight="1"/>
    <row r="409" ht="23.25" customHeight="1"/>
    <row r="410" ht="23.25" customHeight="1"/>
    <row r="411" ht="23.25" customHeight="1"/>
    <row r="412" ht="23.25" customHeight="1"/>
    <row r="413" ht="23.25" customHeight="1"/>
    <row r="414" ht="23.25" customHeight="1"/>
    <row r="415" ht="23.25" customHeight="1"/>
    <row r="416" ht="23.25" customHeight="1"/>
    <row r="417" ht="23.25" customHeight="1"/>
    <row r="418" ht="23.25" customHeight="1"/>
    <row r="419" ht="23.25" customHeight="1"/>
    <row r="420" ht="23.25" customHeight="1"/>
    <row r="421" ht="23.25" customHeight="1"/>
    <row r="422" ht="23.25" customHeight="1"/>
    <row r="423" ht="23.25" customHeight="1"/>
    <row r="424" ht="23.25" customHeight="1"/>
    <row r="425" ht="23.25" customHeight="1"/>
    <row r="426" ht="23.25" customHeight="1"/>
    <row r="427" ht="23.25" customHeight="1"/>
    <row r="428" ht="23.25" customHeight="1"/>
    <row r="429" ht="23.25" customHeight="1"/>
    <row r="430" ht="23.25" customHeight="1"/>
    <row r="431" ht="23.25" customHeight="1"/>
    <row r="432" ht="23.25" customHeight="1"/>
    <row r="433" ht="23.25" customHeight="1"/>
    <row r="434" ht="23.25" customHeight="1"/>
    <row r="435" ht="23.25" customHeight="1"/>
    <row r="436" ht="23.25" customHeight="1"/>
    <row r="437" ht="23.25" customHeight="1"/>
    <row r="438" ht="23.25" customHeight="1"/>
    <row r="439" ht="23.25" customHeight="1"/>
    <row r="440" ht="23.25" customHeight="1"/>
    <row r="441" ht="23.25" customHeight="1"/>
    <row r="442" ht="23.25" customHeight="1"/>
    <row r="443" ht="23.25" customHeight="1"/>
    <row r="444" ht="23.25" customHeight="1"/>
    <row r="445" ht="23.25" customHeight="1"/>
    <row r="446" ht="23.25" customHeight="1"/>
    <row r="447" ht="23.25" customHeight="1"/>
    <row r="448" ht="23.25" customHeight="1"/>
    <row r="449" ht="23.25" customHeight="1"/>
    <row r="450" ht="23.25" customHeight="1"/>
    <row r="451" ht="23.25" customHeight="1"/>
    <row r="452" ht="23.25" customHeight="1"/>
    <row r="453" ht="23.25" customHeight="1"/>
    <row r="454" ht="23.25" customHeight="1"/>
    <row r="455" ht="23.25" customHeight="1"/>
    <row r="456" ht="23.25" customHeight="1"/>
    <row r="457" ht="23.25" customHeight="1"/>
    <row r="458" ht="23.25" customHeight="1"/>
    <row r="459" ht="23.25" customHeight="1"/>
    <row r="460" ht="23.25" customHeight="1"/>
    <row r="461" ht="23.25" customHeight="1"/>
    <row r="462" ht="23.25" customHeight="1"/>
    <row r="463" ht="23.25" customHeight="1"/>
    <row r="464" ht="23.25" customHeight="1"/>
    <row r="465" ht="23.25" customHeight="1"/>
    <row r="466" ht="23.25" customHeight="1"/>
    <row r="467" ht="23.25" customHeight="1"/>
    <row r="468" ht="23.25" customHeight="1"/>
    <row r="469" ht="23.25" customHeight="1"/>
    <row r="470" ht="23.25" customHeight="1"/>
    <row r="471" ht="23.25" customHeight="1"/>
    <row r="472" ht="23.25" customHeight="1"/>
    <row r="473" ht="23.25" customHeight="1"/>
    <row r="474" ht="23.25" customHeight="1"/>
    <row r="475" ht="23.25" customHeight="1"/>
    <row r="476" ht="23.25" customHeight="1"/>
    <row r="477" ht="23.25" customHeight="1"/>
    <row r="478" ht="23.25" customHeight="1"/>
    <row r="479" ht="23.25" customHeight="1"/>
    <row r="480" ht="23.25" customHeight="1"/>
    <row r="481" ht="23.25" customHeight="1"/>
    <row r="482" ht="23.25" customHeight="1"/>
    <row r="483" ht="23.25" customHeight="1"/>
    <row r="484" ht="23.25" customHeight="1"/>
    <row r="485" ht="23.25" customHeight="1"/>
    <row r="486" ht="23.25" customHeight="1"/>
    <row r="487" ht="23.25" customHeight="1"/>
    <row r="488" ht="23.25" customHeight="1"/>
    <row r="489" ht="23.25" customHeight="1"/>
    <row r="490" ht="23.25" customHeight="1"/>
    <row r="491" ht="23.25" customHeight="1"/>
    <row r="492" ht="23.25" customHeight="1"/>
    <row r="493" ht="23.25" customHeight="1"/>
    <row r="494" ht="23.25" customHeight="1"/>
    <row r="495" ht="23.25" customHeight="1"/>
    <row r="496" ht="23.25" customHeight="1"/>
    <row r="497" ht="23.25" customHeight="1"/>
    <row r="498" ht="23.25" customHeight="1"/>
    <row r="499" ht="23.25" customHeight="1"/>
    <row r="500" ht="23.25" customHeight="1"/>
    <row r="501" ht="23.25" customHeight="1"/>
    <row r="502" ht="23.25" customHeight="1"/>
    <row r="503" ht="23.25" customHeight="1"/>
    <row r="504" ht="23.25" customHeight="1"/>
    <row r="505" ht="23.25" customHeight="1"/>
    <row r="506" ht="23.25" customHeight="1"/>
    <row r="507" ht="23.25" customHeight="1"/>
    <row r="508" ht="23.25" customHeight="1"/>
    <row r="509" ht="23.25" customHeight="1"/>
    <row r="510" ht="23.25" customHeight="1"/>
    <row r="511" ht="23.25" customHeight="1"/>
    <row r="512" ht="23.25" customHeight="1"/>
    <row r="513" ht="23.25" customHeight="1"/>
    <row r="514" ht="23.25" customHeight="1"/>
    <row r="515" ht="23.25" customHeight="1"/>
    <row r="516" ht="23.25" customHeight="1"/>
    <row r="517" ht="23.25" customHeight="1"/>
    <row r="518" ht="23.25" customHeight="1"/>
    <row r="519" ht="23.25" customHeight="1"/>
    <row r="520" ht="23.25" customHeight="1"/>
    <row r="521" ht="23.25" customHeight="1"/>
    <row r="522" ht="23.25" customHeight="1"/>
    <row r="523" ht="23.25" customHeight="1"/>
    <row r="524" ht="23.25" customHeight="1"/>
    <row r="525" ht="23.25" customHeight="1"/>
    <row r="526" ht="23.25" customHeight="1"/>
    <row r="527" ht="23.25" customHeight="1"/>
    <row r="528" ht="23.25" customHeight="1"/>
    <row r="529" ht="23.25" customHeight="1"/>
    <row r="530" ht="23.25" customHeight="1"/>
    <row r="531" ht="23.25" customHeight="1"/>
    <row r="532" ht="23.25" customHeight="1"/>
    <row r="533" ht="23.25" customHeight="1"/>
    <row r="534" ht="23.25" customHeight="1"/>
    <row r="535" ht="23.25" customHeight="1"/>
    <row r="536" ht="23.25" customHeight="1"/>
    <row r="537" ht="23.25" customHeight="1"/>
    <row r="538" ht="23.25" customHeight="1"/>
    <row r="539" ht="23.25" customHeight="1"/>
    <row r="540" ht="23.25" customHeight="1"/>
    <row r="541" ht="23.25" customHeight="1"/>
    <row r="542" ht="23.25" customHeight="1"/>
    <row r="543" ht="23.25" customHeight="1"/>
    <row r="544" ht="23.25" customHeight="1"/>
    <row r="545" ht="23.25" customHeight="1"/>
    <row r="546" ht="23.25" customHeight="1"/>
    <row r="547" ht="23.25" customHeight="1"/>
    <row r="548" ht="23.25" customHeight="1"/>
    <row r="549" ht="23.25" customHeight="1"/>
    <row r="550" ht="23.25" customHeight="1"/>
    <row r="551" ht="23.25" customHeight="1"/>
    <row r="552" ht="23.25" customHeight="1"/>
    <row r="553" ht="23.25" customHeight="1"/>
    <row r="554" ht="23.25" customHeight="1"/>
    <row r="555" ht="23.25" customHeight="1"/>
    <row r="556" ht="23.25" customHeight="1"/>
    <row r="557" ht="23.25" customHeight="1"/>
    <row r="558" ht="23.25" customHeight="1"/>
    <row r="559" ht="23.25" customHeight="1"/>
    <row r="560" ht="23.25" customHeight="1"/>
    <row r="561" ht="23.25" customHeight="1"/>
    <row r="562" ht="23.25" customHeight="1"/>
    <row r="563" ht="23.25" customHeight="1"/>
    <row r="564" ht="23.25" customHeight="1"/>
    <row r="565" ht="23.25" customHeight="1"/>
    <row r="566" ht="23.25" customHeight="1"/>
    <row r="567" ht="23.25" customHeight="1"/>
    <row r="568" ht="23.25" customHeight="1"/>
    <row r="569" ht="23.25" customHeight="1"/>
    <row r="570" ht="23.25" customHeight="1"/>
    <row r="571" ht="23.25" customHeight="1"/>
    <row r="572" ht="23.25" customHeight="1"/>
    <row r="573" ht="23.25" customHeight="1"/>
    <row r="574" ht="23.25" customHeight="1"/>
    <row r="575" ht="23.25" customHeight="1"/>
    <row r="576" ht="23.25" customHeight="1"/>
    <row r="577" ht="23.25" customHeight="1"/>
    <row r="578" ht="23.25" customHeight="1"/>
    <row r="579" ht="23.25" customHeight="1"/>
    <row r="580" ht="23.25" customHeight="1"/>
    <row r="581" ht="23.25" customHeight="1"/>
    <row r="582" ht="23.25" customHeight="1"/>
    <row r="583" ht="23.25" customHeight="1"/>
    <row r="584" ht="23.25" customHeight="1"/>
    <row r="585" ht="23.25" customHeight="1"/>
    <row r="586" ht="23.25" customHeight="1"/>
    <row r="587" ht="23.25" customHeight="1"/>
    <row r="588" ht="23.25" customHeight="1"/>
    <row r="589" ht="23.25" customHeight="1"/>
    <row r="590" ht="23.25" customHeight="1"/>
    <row r="591" ht="23.25" customHeight="1"/>
    <row r="592" ht="23.25" customHeight="1"/>
    <row r="593" ht="23.25" customHeight="1"/>
    <row r="594" ht="23.25" customHeight="1"/>
    <row r="595" ht="23.25" customHeight="1"/>
    <row r="596" ht="23.25" customHeight="1"/>
    <row r="597" ht="23.25" customHeight="1"/>
    <row r="598" ht="23.25" customHeight="1"/>
    <row r="599" ht="23.25" customHeight="1"/>
    <row r="600" ht="23.25" customHeight="1"/>
    <row r="601" ht="23.25" customHeight="1"/>
    <row r="602" ht="23.25" customHeight="1"/>
    <row r="603" ht="23.25" customHeight="1"/>
    <row r="604" ht="23.25" customHeight="1"/>
    <row r="605" ht="23.25" customHeight="1"/>
    <row r="606" ht="23.25" customHeight="1"/>
    <row r="607" ht="23.25" customHeight="1"/>
    <row r="608" ht="23.25" customHeight="1"/>
    <row r="609" ht="23.25" customHeight="1"/>
    <row r="610" ht="23.25" customHeight="1"/>
    <row r="611" ht="23.25" customHeight="1"/>
    <row r="612" ht="23.25" customHeight="1"/>
    <row r="613" ht="23.25" customHeight="1"/>
    <row r="614" ht="23.25" customHeight="1"/>
    <row r="615" ht="23.25" customHeight="1"/>
    <row r="616" ht="23.25" customHeight="1"/>
    <row r="617" ht="23.25" customHeight="1"/>
    <row r="618" ht="23.25" customHeight="1"/>
    <row r="619" ht="23.25" customHeight="1"/>
    <row r="620" ht="23.25" customHeight="1"/>
    <row r="621" ht="23.25" customHeight="1"/>
    <row r="622" ht="23.25" customHeight="1"/>
    <row r="623" ht="23.25" customHeight="1"/>
    <row r="624" ht="23.25" customHeight="1"/>
    <row r="625" ht="23.25" customHeight="1"/>
    <row r="626" ht="23.25" customHeight="1"/>
    <row r="627" ht="23.25" customHeight="1"/>
    <row r="628" ht="23.25" customHeight="1"/>
    <row r="629" ht="23.25" customHeight="1"/>
    <row r="630" ht="23.25" customHeight="1"/>
    <row r="631" ht="23.25" customHeight="1"/>
    <row r="632" ht="23.25" customHeight="1"/>
    <row r="633" ht="23.25" customHeight="1"/>
    <row r="634" ht="23.25" customHeight="1"/>
    <row r="635" ht="23.25" customHeight="1"/>
    <row r="636" ht="23.25" customHeight="1"/>
    <row r="637" ht="23.25" customHeight="1"/>
    <row r="638" ht="23.25" customHeight="1"/>
    <row r="639" ht="23.25" customHeight="1"/>
    <row r="640" ht="23.25" customHeight="1"/>
    <row r="641" ht="23.25" customHeight="1"/>
    <row r="642" ht="23.25" customHeight="1"/>
    <row r="643" ht="23.25" customHeight="1"/>
    <row r="644" ht="23.25" customHeight="1"/>
    <row r="645" ht="23.25" customHeight="1"/>
    <row r="646" ht="23.25" customHeight="1"/>
    <row r="647" ht="23.25" customHeight="1"/>
    <row r="648" ht="23.25" customHeight="1"/>
    <row r="649" ht="23.25" customHeight="1"/>
    <row r="650" ht="23.25" customHeight="1"/>
    <row r="651" ht="23.25" customHeight="1"/>
    <row r="652" ht="23.25" customHeight="1"/>
    <row r="653" ht="23.25" customHeight="1"/>
    <row r="654" ht="23.25" customHeight="1"/>
    <row r="655" ht="23.25" customHeight="1"/>
    <row r="656" ht="23.25" customHeight="1"/>
    <row r="657" ht="23.25" customHeight="1"/>
    <row r="658" ht="23.25" customHeight="1"/>
    <row r="659" ht="23.25" customHeight="1"/>
    <row r="660" ht="23.25" customHeight="1"/>
    <row r="661" ht="23.25" customHeight="1"/>
    <row r="662" ht="23.25" customHeight="1"/>
    <row r="663" ht="23.25" customHeight="1"/>
    <row r="664" ht="23.25" customHeight="1"/>
    <row r="665" ht="23.25" customHeight="1"/>
    <row r="666" ht="23.25" customHeight="1"/>
    <row r="667" ht="23.25" customHeight="1"/>
    <row r="668" ht="23.25" customHeight="1"/>
    <row r="669" ht="23.25" customHeight="1"/>
    <row r="670" ht="23.25" customHeight="1"/>
    <row r="671" ht="23.25" customHeight="1"/>
    <row r="672" ht="23.25" customHeight="1"/>
    <row r="673" ht="23.25" customHeight="1"/>
    <row r="674" ht="23.25" customHeight="1"/>
    <row r="675" ht="23.25" customHeight="1"/>
    <row r="676" ht="23.25" customHeight="1"/>
    <row r="677" ht="23.25" customHeight="1"/>
    <row r="678" ht="23.25" customHeight="1"/>
    <row r="679" ht="23.25" customHeight="1"/>
    <row r="680" ht="23.25" customHeight="1"/>
    <row r="681" ht="23.25" customHeight="1"/>
    <row r="682" ht="23.25" customHeight="1"/>
    <row r="683" ht="23.25" customHeight="1"/>
    <row r="684" ht="23.25" customHeight="1"/>
    <row r="685" ht="23.25" customHeight="1"/>
    <row r="686" ht="23.25" customHeight="1"/>
    <row r="687" ht="23.25" customHeight="1"/>
    <row r="688" ht="23.25" customHeight="1"/>
    <row r="689" ht="23.25" customHeight="1"/>
    <row r="690" ht="23.25" customHeight="1"/>
    <row r="691" ht="23.25" customHeight="1"/>
    <row r="692" ht="23.25" customHeight="1"/>
    <row r="693" ht="23.25" customHeight="1"/>
    <row r="694" ht="23.25" customHeight="1"/>
    <row r="695" ht="23.25" customHeight="1"/>
    <row r="696" ht="23.25" customHeight="1"/>
    <row r="697" ht="23.25" customHeight="1"/>
    <row r="698" ht="23.25" customHeight="1"/>
    <row r="699" ht="23.25" customHeight="1"/>
    <row r="700" ht="23.25" customHeight="1"/>
    <row r="701" ht="23.25" customHeight="1"/>
    <row r="702" ht="23.25" customHeight="1"/>
    <row r="703" ht="23.25" customHeight="1"/>
    <row r="704" ht="23.25" customHeight="1"/>
    <row r="705" ht="23.25" customHeight="1"/>
    <row r="706" ht="23.25" customHeight="1"/>
    <row r="707" ht="23.25" customHeight="1"/>
    <row r="708" ht="23.25" customHeight="1"/>
    <row r="709" ht="23.25" customHeight="1"/>
    <row r="710" ht="23.25" customHeight="1"/>
    <row r="711" ht="23.25" customHeight="1"/>
    <row r="712" ht="23.25" customHeight="1"/>
    <row r="713" ht="23.25" customHeight="1"/>
    <row r="714" ht="23.25" customHeight="1"/>
    <row r="715" ht="23.25" customHeight="1"/>
    <row r="716" ht="23.25" customHeight="1"/>
    <row r="717" ht="23.25" customHeight="1"/>
    <row r="718" ht="23.25" customHeight="1"/>
    <row r="719" ht="23.25" customHeight="1"/>
    <row r="720" ht="23.25" customHeight="1"/>
    <row r="721" ht="23.25" customHeight="1"/>
    <row r="722" ht="23.25" customHeight="1"/>
    <row r="723" ht="23.25" customHeight="1"/>
    <row r="724" ht="23.25" customHeight="1"/>
    <row r="725" ht="23.25" customHeight="1"/>
    <row r="726" ht="23.25" customHeight="1"/>
    <row r="727" ht="23.25" customHeight="1"/>
    <row r="728" ht="23.25" customHeight="1"/>
    <row r="729" ht="23.25" customHeight="1"/>
    <row r="730" ht="23.25" customHeight="1"/>
    <row r="731" ht="23.25" customHeight="1"/>
    <row r="732" ht="23.25" customHeight="1"/>
    <row r="733" ht="23.25" customHeight="1"/>
    <row r="734" ht="23.25" customHeight="1"/>
    <row r="735" ht="23.25" customHeight="1"/>
    <row r="736" ht="23.25" customHeight="1"/>
    <row r="737" ht="23.25" customHeight="1"/>
    <row r="738" ht="23.25" customHeight="1"/>
    <row r="739" ht="23.25" customHeight="1"/>
    <row r="740" ht="23.25" customHeight="1"/>
    <row r="741" ht="23.25" customHeight="1"/>
    <row r="742" ht="23.25" customHeight="1"/>
    <row r="743" ht="23.25" customHeight="1"/>
    <row r="744" ht="23.25" customHeight="1"/>
    <row r="745" ht="23.25" customHeight="1"/>
    <row r="746" ht="23.25" customHeight="1"/>
    <row r="747" ht="23.25" customHeight="1"/>
    <row r="748" ht="23.25" customHeight="1"/>
    <row r="749" ht="23.25" customHeight="1"/>
    <row r="750" ht="23.25" customHeight="1"/>
    <row r="751" ht="23.25" customHeight="1"/>
    <row r="752" ht="23.25" customHeight="1"/>
    <row r="753" ht="23.25" customHeight="1"/>
    <row r="754" ht="23.25" customHeight="1"/>
    <row r="755" ht="23.25" customHeight="1"/>
    <row r="756" ht="23.25" customHeight="1"/>
    <row r="757" ht="23.25" customHeight="1"/>
    <row r="758" ht="23.25" customHeight="1"/>
    <row r="759" ht="23.25" customHeight="1"/>
    <row r="760" ht="23.25" customHeight="1"/>
    <row r="761" ht="23.25" customHeight="1"/>
    <row r="762" ht="23.25" customHeight="1"/>
    <row r="763" ht="23.25" customHeight="1"/>
    <row r="764" ht="23.25" customHeight="1"/>
    <row r="765" ht="23.25" customHeight="1"/>
    <row r="766" ht="23.25" customHeight="1"/>
    <row r="767" ht="23.25" customHeight="1"/>
    <row r="768" ht="23.25" customHeight="1"/>
    <row r="769" ht="23.25" customHeight="1"/>
    <row r="770" ht="23.25" customHeight="1"/>
    <row r="771" ht="23.25" customHeight="1"/>
    <row r="772" ht="23.25" customHeight="1"/>
    <row r="773" ht="23.25" customHeight="1"/>
    <row r="774" ht="23.25" customHeight="1"/>
    <row r="775" ht="23.25" customHeight="1"/>
    <row r="776" ht="23.25" customHeight="1"/>
    <row r="777" ht="23.25" customHeight="1"/>
    <row r="778" ht="23.25" customHeight="1"/>
    <row r="779" ht="23.25" customHeight="1"/>
    <row r="780" ht="23.25" customHeight="1"/>
    <row r="781" ht="23.25" customHeight="1"/>
    <row r="782" ht="23.25" customHeight="1"/>
    <row r="783" ht="23.25" customHeight="1"/>
    <row r="784" ht="23.25" customHeight="1"/>
    <row r="785" ht="23.25" customHeight="1"/>
    <row r="786" ht="23.25" customHeight="1"/>
    <row r="787" ht="23.25" customHeight="1"/>
    <row r="788" ht="23.25" customHeight="1"/>
    <row r="789" ht="23.25" customHeight="1"/>
    <row r="790" ht="23.25" customHeight="1"/>
    <row r="791" ht="23.25" customHeight="1"/>
    <row r="792" ht="23.25" customHeight="1"/>
    <row r="793" ht="23.25" customHeight="1"/>
    <row r="794" ht="23.25" customHeight="1"/>
    <row r="795" ht="23.25" customHeight="1"/>
    <row r="796" ht="23.25" customHeight="1"/>
    <row r="797" ht="23.25" customHeight="1"/>
    <row r="798" ht="23.25" customHeight="1"/>
    <row r="799" ht="23.25" customHeight="1"/>
    <row r="800" ht="23.25" customHeight="1"/>
    <row r="801" ht="23.25" customHeight="1"/>
    <row r="802" ht="23.25" customHeight="1"/>
    <row r="803" ht="23.25" customHeight="1"/>
    <row r="804" ht="23.25" customHeight="1"/>
    <row r="805" ht="23.25" customHeight="1"/>
    <row r="806" ht="23.25" customHeight="1"/>
    <row r="807" ht="23.25" customHeight="1"/>
    <row r="808" ht="23.25" customHeight="1"/>
    <row r="809" ht="23.25" customHeight="1"/>
    <row r="810" ht="23.25" customHeight="1"/>
    <row r="811" ht="23.25" customHeight="1"/>
    <row r="812" ht="23.25" customHeight="1"/>
    <row r="813" ht="23.25" customHeight="1"/>
    <row r="814" ht="23.25" customHeight="1"/>
    <row r="815" ht="23.25" customHeight="1"/>
    <row r="816" ht="23.25" customHeight="1"/>
    <row r="817" ht="23.25" customHeight="1"/>
    <row r="818" ht="23.25" customHeight="1"/>
    <row r="819" ht="23.25" customHeight="1"/>
    <row r="820" ht="23.25" customHeight="1"/>
    <row r="821" ht="23.25" customHeight="1"/>
    <row r="822" ht="23.25" customHeight="1"/>
    <row r="823" ht="23.25" customHeight="1"/>
    <row r="824" ht="23.25" customHeight="1"/>
    <row r="825" ht="23.25" customHeight="1"/>
    <row r="826" ht="23.25" customHeight="1"/>
    <row r="827" ht="23.25" customHeight="1"/>
    <row r="828" ht="23.25" customHeight="1"/>
    <row r="829" ht="23.25" customHeight="1"/>
    <row r="830" ht="23.25" customHeight="1"/>
    <row r="831" ht="23.25" customHeight="1"/>
    <row r="832" ht="23.25" customHeight="1"/>
    <row r="833" ht="23.25" customHeight="1"/>
    <row r="834" ht="23.25" customHeight="1"/>
    <row r="835" ht="23.25" customHeight="1"/>
    <row r="836" ht="23.25" customHeight="1"/>
    <row r="837" ht="23.25" customHeight="1"/>
    <row r="838" ht="23.25" customHeight="1"/>
    <row r="839" ht="23.25" customHeight="1"/>
    <row r="840" ht="23.25" customHeight="1"/>
    <row r="841" ht="23.25" customHeight="1"/>
    <row r="842" ht="23.25" customHeight="1"/>
    <row r="843" ht="23.25" customHeight="1"/>
    <row r="844" ht="23.25" customHeight="1"/>
    <row r="845" ht="23.25" customHeight="1"/>
    <row r="846" ht="23.25" customHeight="1"/>
    <row r="847" ht="23.25" customHeight="1"/>
    <row r="848" ht="23.25" customHeight="1"/>
    <row r="849" ht="23.25" customHeight="1"/>
    <row r="850" ht="23.25" customHeight="1"/>
    <row r="851" ht="23.25" customHeight="1"/>
    <row r="852" ht="23.25" customHeight="1"/>
    <row r="853" ht="23.25" customHeight="1"/>
    <row r="854" ht="23.25" customHeight="1"/>
    <row r="855" ht="23.25" customHeight="1"/>
    <row r="856" ht="23.25" customHeight="1"/>
    <row r="857" ht="23.25" customHeight="1"/>
    <row r="858" ht="23.25" customHeight="1"/>
    <row r="859" ht="23.25" customHeight="1"/>
    <row r="860" ht="23.25" customHeight="1"/>
    <row r="861" ht="23.25" customHeight="1"/>
    <row r="862" ht="23.25" customHeight="1"/>
    <row r="863" ht="23.25" customHeight="1"/>
    <row r="864" ht="23.25" customHeight="1"/>
    <row r="865" ht="23.25" customHeight="1"/>
    <row r="866" ht="23.25" customHeight="1"/>
    <row r="867" ht="23.25" customHeight="1"/>
    <row r="868" ht="23.25" customHeight="1"/>
    <row r="869" ht="23.25" customHeight="1"/>
    <row r="870" ht="23.25" customHeight="1"/>
    <row r="871" ht="23.25" customHeight="1"/>
    <row r="872" ht="23.25" customHeight="1"/>
    <row r="873" ht="23.25" customHeight="1"/>
    <row r="874" ht="23.25" customHeight="1"/>
    <row r="875" ht="23.25" customHeight="1"/>
    <row r="876" ht="23.25" customHeight="1"/>
    <row r="877" ht="23.25" customHeight="1"/>
    <row r="878" ht="23.25" customHeight="1"/>
    <row r="879" ht="23.25" customHeight="1"/>
    <row r="880" ht="23.25" customHeight="1"/>
    <row r="881" ht="23.25" customHeight="1"/>
    <row r="882" ht="23.25" customHeight="1"/>
    <row r="883" ht="23.25" customHeight="1"/>
    <row r="884" ht="23.25" customHeight="1"/>
    <row r="885" ht="23.25" customHeight="1"/>
    <row r="886" ht="23.25" customHeight="1"/>
    <row r="887" ht="23.25" customHeight="1"/>
    <row r="888" ht="23.25" customHeight="1"/>
    <row r="889" ht="23.25" customHeight="1"/>
    <row r="890" ht="23.25" customHeight="1"/>
    <row r="891" ht="23.25" customHeight="1"/>
    <row r="892" ht="23.25" customHeight="1"/>
    <row r="893" ht="23.25" customHeight="1"/>
    <row r="894" ht="23.25" customHeight="1"/>
    <row r="895" ht="23.25" customHeight="1"/>
    <row r="896" ht="23.25" customHeight="1"/>
    <row r="897" ht="23.25" customHeight="1"/>
    <row r="898" ht="23.25" customHeight="1"/>
    <row r="899" ht="23.25" customHeight="1"/>
    <row r="900" ht="23.25" customHeight="1"/>
    <row r="901" ht="23.25" customHeight="1"/>
    <row r="902" ht="23.25" customHeight="1"/>
    <row r="903" ht="23.25" customHeight="1"/>
    <row r="904" ht="23.25" customHeight="1"/>
    <row r="905" ht="23.25" customHeight="1"/>
    <row r="906" ht="23.25" customHeight="1"/>
    <row r="907" ht="23.25" customHeight="1"/>
    <row r="908" ht="23.25" customHeight="1"/>
    <row r="909" ht="23.25" customHeight="1"/>
    <row r="910" ht="23.25" customHeight="1"/>
    <row r="911" ht="23.25" customHeight="1"/>
    <row r="912" ht="23.25" customHeight="1"/>
    <row r="913" ht="23.25" customHeight="1"/>
    <row r="914" ht="23.25" customHeight="1"/>
    <row r="915" ht="23.25" customHeight="1"/>
    <row r="916" ht="23.25" customHeight="1"/>
    <row r="917" ht="23.25" customHeight="1"/>
    <row r="918" ht="23.25" customHeight="1"/>
    <row r="919" ht="23.25" customHeight="1"/>
    <row r="920" ht="23.25" customHeight="1"/>
    <row r="921" ht="23.25" customHeight="1"/>
    <row r="922" ht="23.25" customHeight="1"/>
    <row r="923" ht="23.25" customHeight="1"/>
    <row r="924" ht="23.25" customHeight="1"/>
    <row r="925" ht="23.25" customHeight="1"/>
    <row r="926" ht="23.25" customHeight="1"/>
    <row r="927" ht="23.25" customHeight="1"/>
    <row r="928" ht="23.25" customHeight="1"/>
    <row r="929" ht="23.25" customHeight="1"/>
    <row r="930" ht="23.25" customHeight="1"/>
    <row r="931" ht="23.25" customHeight="1"/>
    <row r="932" ht="23.25" customHeight="1"/>
    <row r="933" ht="23.25" customHeight="1"/>
    <row r="934" ht="23.25" customHeight="1"/>
    <row r="935" ht="23.25" customHeight="1"/>
    <row r="936" ht="23.25" customHeight="1"/>
    <row r="937" ht="23.25" customHeight="1"/>
    <row r="938" ht="23.25" customHeight="1"/>
    <row r="939" ht="23.25" customHeight="1"/>
    <row r="940" ht="23.25" customHeight="1"/>
    <row r="941" ht="23.25" customHeight="1"/>
    <row r="942" ht="23.25" customHeight="1"/>
    <row r="943" ht="23.25" customHeight="1"/>
    <row r="944" ht="23.25" customHeight="1"/>
    <row r="945" ht="23.25" customHeight="1"/>
    <row r="946" ht="23.25" customHeight="1"/>
    <row r="947" ht="23.25" customHeight="1"/>
    <row r="948" ht="23.25" customHeight="1"/>
    <row r="949" ht="23.25" customHeight="1"/>
    <row r="950" ht="23.25" customHeight="1"/>
    <row r="951" ht="23.25" customHeight="1"/>
    <row r="952" ht="23.25" customHeight="1"/>
    <row r="953" ht="23.25" customHeight="1"/>
    <row r="954" ht="23.25" customHeight="1"/>
    <row r="955" ht="23.25" customHeight="1"/>
    <row r="956" ht="23.25" customHeight="1"/>
    <row r="957" ht="23.25" customHeight="1"/>
    <row r="958" ht="23.25" customHeight="1"/>
    <row r="959" ht="23.25" customHeight="1"/>
    <row r="960" ht="23.25" customHeight="1"/>
    <row r="961" ht="23.25" customHeight="1"/>
    <row r="962" ht="23.25" customHeight="1"/>
    <row r="963" ht="23.25" customHeight="1"/>
    <row r="964" ht="23.25" customHeight="1"/>
    <row r="965" ht="23.25" customHeight="1"/>
    <row r="966" ht="23.25" customHeight="1"/>
    <row r="967" ht="23.25" customHeight="1"/>
    <row r="968" ht="23.25" customHeight="1"/>
    <row r="969" ht="23.25" customHeight="1"/>
    <row r="970" ht="23.25" customHeight="1"/>
    <row r="971" ht="23.25" customHeight="1"/>
    <row r="972" ht="23.25" customHeight="1"/>
    <row r="973" ht="23.25" customHeight="1"/>
    <row r="974" ht="23.25" customHeight="1"/>
    <row r="975" ht="23.25" customHeight="1"/>
    <row r="976" ht="23.25" customHeight="1"/>
    <row r="977" ht="23.25" customHeight="1"/>
    <row r="978" ht="23.25" customHeight="1"/>
    <row r="979" ht="23.25" customHeight="1"/>
    <row r="980" ht="23.25" customHeight="1"/>
    <row r="981" ht="23.25" customHeight="1"/>
    <row r="982" ht="23.25" customHeight="1"/>
    <row r="983" ht="23.25" customHeight="1"/>
    <row r="984" ht="23.25" customHeight="1"/>
    <row r="985" ht="23.25" customHeight="1"/>
    <row r="986" ht="23.25" customHeight="1"/>
    <row r="987" ht="23.25" customHeight="1"/>
    <row r="988" ht="23.25" customHeight="1"/>
    <row r="989" ht="23.25" customHeight="1"/>
    <row r="990" ht="23.25" customHeight="1"/>
    <row r="991" ht="23.25" customHeight="1"/>
    <row r="992" ht="23.25" customHeight="1"/>
    <row r="993" ht="23.25" customHeight="1"/>
    <row r="994" ht="23.25" customHeight="1"/>
    <row r="995" ht="23.25" customHeight="1"/>
    <row r="996" ht="23.25" customHeight="1"/>
    <row r="997" ht="23.25" customHeight="1"/>
    <row r="998" ht="23.25" customHeight="1"/>
    <row r="999" ht="23.25" customHeight="1"/>
    <row r="1000" ht="23.25" customHeight="1"/>
  </sheetData>
  <mergeCells count="65">
    <mergeCell ref="B60:C60"/>
    <mergeCell ref="B61:C61"/>
    <mergeCell ref="B62:C62"/>
    <mergeCell ref="B63:C63"/>
    <mergeCell ref="B64:C64"/>
    <mergeCell ref="B65:C65"/>
    <mergeCell ref="B66:C66"/>
    <mergeCell ref="B72:C72"/>
    <mergeCell ref="C75:D75"/>
    <mergeCell ref="B67:C67"/>
    <mergeCell ref="B68:C68"/>
    <mergeCell ref="B69:C69"/>
    <mergeCell ref="B70:C70"/>
    <mergeCell ref="B71:C71"/>
    <mergeCell ref="K73:M73"/>
    <mergeCell ref="K74:M74"/>
    <mergeCell ref="J3:M3"/>
    <mergeCell ref="J4:M4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B41:C41"/>
    <mergeCell ref="B42:C42"/>
    <mergeCell ref="B43:C43"/>
    <mergeCell ref="B44:C44"/>
    <mergeCell ref="B45:C45"/>
    <mergeCell ref="B46:C46"/>
    <mergeCell ref="B47:C47"/>
    <mergeCell ref="B48:C48"/>
    <mergeCell ref="B49:C49"/>
    <mergeCell ref="B50:C50"/>
    <mergeCell ref="B51:C51"/>
    <mergeCell ref="B52:C52"/>
    <mergeCell ref="B53:C53"/>
    <mergeCell ref="B54:C54"/>
    <mergeCell ref="B55:C55"/>
    <mergeCell ref="B56:C56"/>
    <mergeCell ref="B57:C57"/>
    <mergeCell ref="B58:C58"/>
    <mergeCell ref="B59:C59"/>
  </mergeCells>
  <pageMargins left="0.75" right="0.75" top="1" bottom="1" header="0" footer="0"/>
  <ignoredErrors>
    <ignoredError numberStoredAsText="1" sqref="A1:AN1000"/>
  </ignoredErrors>
</worksheet>
</file>

<file path=xl/worksheets/sheet5.xml><?xml version="1.0" encoding="utf-8"?>
<worksheet xmlns="http://schemas.openxmlformats.org/spreadsheetml/2006/main" xmlns:r="http://schemas.openxmlformats.org/officeDocument/2006/relationships">
  <dimension ref="A1:AN1000"/>
  <sheetViews>
    <sheetView workbookViewId="0" rightToLeft="0"/>
  </sheetViews>
  <cols>
    <col min="1" max="1" customWidth="1" width="5.63"/>
    <col min="2" max="2" customWidth="1" width="16.63"/>
    <col min="3" max="3" customWidth="1" width="38.38"/>
    <col min="4" max="4" customWidth="1" width="14.63"/>
    <col min="5" max="5" customWidth="1" width="17.75"/>
    <col min="6" max="6" customWidth="1" width="10.13"/>
    <col min="7" max="7" customWidth="1" width="14.63"/>
    <col min="8" max="8" customWidth="1" width="14.63"/>
    <col min="9" max="9" customWidth="1" width="14.25"/>
    <col min="10" max="10" customWidth="1" width="12.38"/>
    <col min="11" max="11" customWidth="1" width="11.63"/>
    <col min="12" max="12" customWidth="1" width="12.13"/>
    <col min="13" max="13" customWidth="1" width="11.38"/>
    <col min="14" max="14" customWidth="1" width="15.13"/>
    <col min="15" max="15" customWidth="1" width="14.75"/>
    <col min="16" max="16" customWidth="1" width="8.38"/>
    <col min="17" max="17" customWidth="1" width="9.38"/>
    <col min="18" max="18" customWidth="1" width="17"/>
    <col min="19" max="19" customWidth="1" width="15.38"/>
    <col min="20" max="20" customWidth="1" width="12.75"/>
    <col min="21" max="21" customWidth="1" width="15.38"/>
    <col min="22" max="22" customWidth="1" width="12.63"/>
    <col min="23" max="23" customWidth="1" width="11.63"/>
    <col min="24" max="24" customWidth="1" width="14.75"/>
    <col min="25" max="25" customWidth="1" width="14.75"/>
    <col min="26" max="26" customWidth="1" width="14.75"/>
    <col min="27" max="27" customWidth="1" width="14.75"/>
    <col min="28" max="28" customWidth="1" width="14.75"/>
    <col min="29" max="29" customWidth="1" width="14.75"/>
    <col min="30" max="30" customWidth="1" width="14.75"/>
    <col min="31" max="31" customWidth="1" width="14.75"/>
    <col min="32" max="32" customWidth="1" width="14.75"/>
    <col min="33" max="33" customWidth="1" width="14.75"/>
    <col min="34" max="34" customWidth="1" width="14.75"/>
    <col min="35" max="35" customWidth="1" width="14.75"/>
    <col min="36" max="36" customWidth="1" width="14.75"/>
    <col min="37" max="37" customWidth="1" width="14.75"/>
    <col min="38" max="38" customWidth="1" width="14.75"/>
    <col min="39" max="39" customWidth="1" width="14.75"/>
    <col min="40" max="40" customWidth="1" width="14.75"/>
  </cols>
  <sheetData>
    <row r="1" ht="23.25" customHeight="1">
      <c r="A1" t="str">
        <v>GROWER  :</v>
      </c>
      <c r="C1" t="str">
        <v>DOUBLE B</v>
      </c>
      <c r="E1" t="str">
        <v>SHED</v>
      </c>
      <c r="G1" s="3" t="str">
        <v>7 &amp; 8</v>
      </c>
    </row>
    <row r="2" ht="21" customHeight="1">
      <c r="A2" t="str">
        <v>NO. OF BIRDS</v>
      </c>
      <c r="C2" s="3">
        <f>C4+C5+C6</f>
        <v>94283</v>
      </c>
      <c r="G2" t="str">
        <v xml:space="preserve">STR ALL.          </v>
      </c>
      <c r="H2" s="1">
        <f>(C2*0.325)</f>
        <v>30641.975</v>
      </c>
      <c r="I2" t="str">
        <v>KG.</v>
      </c>
    </row>
    <row r="3" ht="21.75" customHeight="1">
      <c r="A3" t="str">
        <v xml:space="preserve">PLACEMENT </v>
      </c>
      <c r="C3" s="4">
        <v>46104</v>
      </c>
      <c r="G3" t="str">
        <v>GWR ALL.</v>
      </c>
      <c r="H3" s="3">
        <f>(C2*1.15)</f>
        <v>108425.45</v>
      </c>
      <c r="I3" t="str">
        <v>KG.</v>
      </c>
      <c r="N3" t="str">
        <v>SHED 7</v>
      </c>
    </row>
    <row r="4" ht="19.5" customHeight="1">
      <c r="B4" t="str">
        <v>SHED 7</v>
      </c>
      <c r="C4">
        <v>47100</v>
      </c>
      <c r="G4" t="str">
        <v>FIN ALL.</v>
      </c>
      <c r="H4" s="3">
        <f>(C2*1.7)</f>
        <v>160281.1</v>
      </c>
      <c r="I4" t="str">
        <v>KG.</v>
      </c>
      <c r="J4" s="1" t="str">
        <v>WDW ALL C 10</v>
      </c>
      <c r="N4" t="str">
        <v>SHED 8</v>
      </c>
    </row>
    <row r="5" ht="18.75" customHeight="1">
      <c r="B5" t="str">
        <v>SHED 8</v>
      </c>
      <c r="C5">
        <v>47183</v>
      </c>
      <c r="G5" t="str">
        <v>WDW ALL.</v>
      </c>
      <c r="H5" s="3">
        <f>C2*1.5</f>
        <v>141424.5</v>
      </c>
      <c r="I5" t="str">
        <v>KG.</v>
      </c>
    </row>
    <row r="6" ht="52.5" customHeight="1">
      <c r="R6" s="1" t="str">
        <v>OVERALL</v>
      </c>
      <c r="S6" t="str">
        <v>% WGHT</v>
      </c>
      <c r="U6" t="str">
        <v>% WGHT</v>
      </c>
    </row>
    <row r="7" ht="23.25" customHeight="1">
      <c r="D7" t="str">
        <v>TOTAL</v>
      </c>
      <c r="Q7" t="str">
        <v>FEED</v>
      </c>
      <c r="R7" s="1" t="str">
        <v>FEED</v>
      </c>
      <c r="S7" t="str">
        <v>MIXED</v>
      </c>
      <c r="U7" s="1" t="str">
        <v>MIXED</v>
      </c>
    </row>
    <row r="8" ht="23.25" customHeight="1">
      <c r="A8" t="str">
        <v>AGE</v>
      </c>
      <c r="B8" t="str">
        <v>DAY</v>
      </c>
      <c r="C8" t="str">
        <v>DATE</v>
      </c>
      <c r="D8" t="str">
        <v>FEED</v>
      </c>
      <c r="E8" t="str">
        <v xml:space="preserve">FEED </v>
      </c>
      <c r="G8" t="str">
        <v>FEED</v>
      </c>
      <c r="H8" t="str">
        <v>FEED</v>
      </c>
      <c r="I8" t="str">
        <v>FEED</v>
      </c>
      <c r="J8" t="str">
        <v>SILO</v>
      </c>
      <c r="K8" t="str">
        <v>SILO</v>
      </c>
      <c r="L8" t="str">
        <v>SILO</v>
      </c>
      <c r="M8" t="str">
        <v>SILO</v>
      </c>
      <c r="N8" t="str">
        <v>CATCH</v>
      </c>
      <c r="O8" t="str">
        <v>BIRDS</v>
      </c>
      <c r="P8" s="1" t="str">
        <v>SHED</v>
      </c>
      <c r="Q8" s="1" t="str">
        <v>DIFF</v>
      </c>
      <c r="R8" s="1" t="str">
        <v>DISCREPANCY</v>
      </c>
      <c r="S8" t="str">
        <v>SHED 1</v>
      </c>
      <c r="T8" s="5" t="str">
        <v>Weight(Kg)</v>
      </c>
      <c r="U8" s="1" t="str">
        <v>SHED 2</v>
      </c>
      <c r="V8" s="5" t="str">
        <v>Weight(Kg)</v>
      </c>
    </row>
    <row r="9" ht="21" customHeight="1">
      <c r="C9" s="4">
        <v>43297</v>
      </c>
      <c r="D9" t="str">
        <v>DEL.</v>
      </c>
      <c r="E9" t="str">
        <v>ORDERED</v>
      </c>
      <c r="F9" t="str">
        <v>SILO</v>
      </c>
      <c r="G9" t="str">
        <v>ALLOC.</v>
      </c>
      <c r="H9" t="str">
        <v>USAGE</v>
      </c>
      <c r="I9" t="str">
        <v>ON HAND</v>
      </c>
      <c r="J9" t="str">
        <v>TOTAL</v>
      </c>
      <c r="K9" t="str">
        <v>A</v>
      </c>
      <c r="L9" t="str">
        <v>B</v>
      </c>
      <c r="M9" t="str">
        <v>C</v>
      </c>
      <c r="N9" s="1" t="str">
        <v>MORTS</v>
      </c>
      <c r="O9" s="1" t="str">
        <v>LEFT</v>
      </c>
      <c r="P9" s="1" t="str">
        <v>#</v>
      </c>
      <c r="W9" t="str">
        <v>AGE</v>
      </c>
    </row>
    <row r="10" hidden="1" ht="15" customHeight="1"/>
    <row r="11" ht="23.25" customHeight="1"/>
    <row r="12" ht="23.25" customHeight="1">
      <c r="G12" s="1">
        <f>H2</f>
        <v>30641.975</v>
      </c>
      <c r="H12">
        <v>0</v>
      </c>
      <c r="I12" s="1">
        <f>IF((J12&gt;0),(J12-H12+E12),(I11-H12+E12))</f>
        <v>0</v>
      </c>
      <c r="J12">
        <f>(K12+M12+L12)</f>
        <v>0</v>
      </c>
    </row>
    <row r="13" ht="23.25" customHeight="1">
      <c r="A13">
        <v>1</v>
      </c>
      <c r="B13" s="6">
        <f>C3</f>
        <v>46104</v>
      </c>
      <c r="D13">
        <f>E13</f>
        <v>29000</v>
      </c>
      <c r="E13">
        <v>29000</v>
      </c>
      <c r="F13" t="str">
        <v>a</v>
      </c>
      <c r="G13" s="1">
        <f>G12-E13</f>
        <v>1641.975</v>
      </c>
      <c r="H13" s="1">
        <f>('Consumption Guide'!G8*O13)/1000</f>
        <v>2074.226</v>
      </c>
      <c r="I13" s="1">
        <f>IF((J13&gt;0),(J13-H13+E13),(I12-H13+E13))</f>
        <v>26925.774</v>
      </c>
      <c r="J13">
        <f>(K13+M13+L13)</f>
        <v>0</v>
      </c>
      <c r="O13" s="1">
        <f>SUM(C2-N13)</f>
        <v>94283</v>
      </c>
    </row>
    <row r="14" ht="23.25" customHeight="1">
      <c r="A14">
        <f>A13+1</f>
        <v>2</v>
      </c>
      <c r="B14" s="6">
        <f>B13+1</f>
        <v>46105</v>
      </c>
      <c r="D14">
        <f>D13+E14</f>
        <v>29000</v>
      </c>
      <c r="G14" s="1">
        <f>G13-E14</f>
        <v>1641.975</v>
      </c>
      <c r="H14" s="1">
        <f>('Consumption Guide'!G9*O14)/1000</f>
        <v>2262.792</v>
      </c>
      <c r="I14" s="1">
        <f>IF((J14&gt;0),(J14-H14+E14),(I13-H14+E14))</f>
        <v>24662.982</v>
      </c>
      <c r="J14">
        <f>(K14+M14+L14)</f>
        <v>0</v>
      </c>
      <c r="O14" s="1">
        <f>SUM(O13-N14)</f>
        <v>94283</v>
      </c>
      <c r="R14" s="1">
        <f>Q14+R13</f>
        <v>0</v>
      </c>
    </row>
    <row r="15" ht="23.25" customHeight="1">
      <c r="A15">
        <f>A14+1</f>
        <v>3</v>
      </c>
      <c r="B15" s="6">
        <f>B14+1</f>
        <v>46106</v>
      </c>
      <c r="D15">
        <f>D14+E15</f>
        <v>29000</v>
      </c>
      <c r="G15" s="1">
        <f>G14-E15</f>
        <v>1641.975</v>
      </c>
      <c r="H15" s="1">
        <f>('Consumption Guide'!G10*O15)/1000</f>
        <v>2451.358</v>
      </c>
      <c r="I15" s="1">
        <f>IF((J15&gt;0),(J15-H15+E15),(I14-H15+E15))</f>
        <v>57548.642</v>
      </c>
      <c r="J15">
        <f>(K15+M15+L15)</f>
        <v>60000</v>
      </c>
      <c r="K15">
        <v>26000</v>
      </c>
      <c r="L15">
        <v>14000</v>
      </c>
      <c r="M15">
        <v>20000</v>
      </c>
      <c r="O15" s="1">
        <f>SUM(O14-N15)</f>
        <v>94283</v>
      </c>
      <c r="R15" s="1">
        <f>Q15+R14</f>
        <v>0</v>
      </c>
    </row>
    <row r="16" ht="23.25" customHeight="1">
      <c r="A16">
        <f>A15+1</f>
        <v>4</v>
      </c>
      <c r="B16" s="6">
        <f>B15+1</f>
        <v>46107</v>
      </c>
      <c r="D16">
        <f>D15+E16</f>
        <v>45000</v>
      </c>
      <c r="E16">
        <v>16000</v>
      </c>
      <c r="G16" s="1">
        <f>G15-E16</f>
        <v>-14358.025</v>
      </c>
      <c r="H16" s="1">
        <f>('Consumption Guide'!G11*O16)/1000</f>
        <v>2639.924</v>
      </c>
      <c r="I16" s="1">
        <f>IF((J16&gt;0),(J16-H16+E16),(I15-H16+E16))</f>
        <v>53360.076</v>
      </c>
      <c r="J16">
        <f>(K16+M16+L16)</f>
        <v>40000</v>
      </c>
      <c r="K16">
        <v>12000</v>
      </c>
      <c r="L16">
        <v>8000</v>
      </c>
      <c r="M16">
        <v>20000</v>
      </c>
      <c r="O16" s="1">
        <f>SUM(O15-N16)</f>
        <v>94283</v>
      </c>
      <c r="R16" s="1">
        <f>Q16+R15</f>
        <v>0</v>
      </c>
    </row>
    <row r="17" ht="23.25" customHeight="1">
      <c r="A17">
        <f>A16+1</f>
        <v>5</v>
      </c>
      <c r="B17" s="6">
        <f>B16+1</f>
        <v>46108</v>
      </c>
      <c r="D17">
        <f>D16+E17</f>
        <v>45000</v>
      </c>
      <c r="G17" s="1">
        <f>G16-E17</f>
        <v>-14358.025</v>
      </c>
      <c r="H17" s="1">
        <f>('Consumption Guide'!G12*O17)/1000</f>
        <v>2828.49</v>
      </c>
      <c r="I17" s="1">
        <f>IF((J17&gt;0),(J17-H17+E17),(I16-H17+E17))</f>
        <v>45171.51</v>
      </c>
      <c r="J17">
        <f>(K17+M17+L17)</f>
        <v>48000</v>
      </c>
      <c r="K17">
        <v>12000</v>
      </c>
      <c r="L17">
        <v>16000</v>
      </c>
      <c r="M17">
        <v>20000</v>
      </c>
      <c r="O17" s="1">
        <f>SUM(O16-N17)</f>
        <v>94283</v>
      </c>
      <c r="R17" s="1">
        <f>Q17+R16</f>
        <v>0</v>
      </c>
    </row>
    <row r="18" ht="23.25" customHeight="1">
      <c r="A18">
        <f>A17+1</f>
        <v>6</v>
      </c>
      <c r="B18" s="6">
        <f>B17+1</f>
        <v>46109</v>
      </c>
      <c r="D18">
        <f>D17+E18</f>
        <v>45000</v>
      </c>
      <c r="G18" s="1">
        <f>G17-E18</f>
        <v>-14358.025</v>
      </c>
      <c r="H18" s="1">
        <f>('Consumption Guide'!G13*O18)/1000</f>
        <v>3017.056</v>
      </c>
      <c r="I18" s="1">
        <f>IF((J18&gt;0),(J18-H18+E18),(I17-H18+E18))</f>
        <v>42154.454</v>
      </c>
      <c r="J18">
        <f>(K18+M18+L18)</f>
        <v>0</v>
      </c>
      <c r="O18" s="1">
        <f>SUM(O17-N18)</f>
        <v>94283</v>
      </c>
      <c r="R18" s="1">
        <f>Q18+R17</f>
        <v>0</v>
      </c>
    </row>
    <row r="19" ht="23.25" customHeight="1">
      <c r="A19">
        <f>A18+1</f>
        <v>7</v>
      </c>
      <c r="B19" s="6">
        <f>B18+1</f>
        <v>46110</v>
      </c>
      <c r="D19">
        <f>D18+E19</f>
        <v>61000</v>
      </c>
      <c r="E19">
        <v>16000</v>
      </c>
      <c r="G19" s="1">
        <f>G18-E19</f>
        <v>-30358.025</v>
      </c>
      <c r="H19" s="1">
        <f>('Consumption Guide'!G14*O19)/1000</f>
        <v>3205.622</v>
      </c>
      <c r="I19" s="1">
        <f>IF((J19&gt;0),(J19-H19+E19),(I18-H19+E19))</f>
        <v>54948.832</v>
      </c>
      <c r="J19">
        <f>(K19+M19+L19)</f>
        <v>0</v>
      </c>
      <c r="O19" s="1">
        <f>SUM(O18-N19)</f>
        <v>94283</v>
      </c>
      <c r="R19" s="1">
        <f>Q19+R18</f>
        <v>0</v>
      </c>
    </row>
    <row r="20" ht="23.25" customHeight="1">
      <c r="A20">
        <v>8</v>
      </c>
      <c r="B20" s="6">
        <f>B19+1</f>
        <v>46111</v>
      </c>
      <c r="D20">
        <f>D19+E20</f>
        <v>61000</v>
      </c>
      <c r="G20" s="1">
        <f>G19-E20</f>
        <v>-30358.025</v>
      </c>
      <c r="H20" s="1">
        <f>('Consumption Guide'!G15*O20)/1000</f>
        <v>3394.188</v>
      </c>
      <c r="I20" s="1">
        <f>IF((J20&gt;0),(J20-H20+E20),(I19-H20+E20))</f>
        <v>44605.812</v>
      </c>
      <c r="J20">
        <f>(K20+M20+L20)</f>
        <v>48000</v>
      </c>
      <c r="K20">
        <v>8000</v>
      </c>
      <c r="L20">
        <v>20000</v>
      </c>
      <c r="M20">
        <v>20000</v>
      </c>
      <c r="O20" s="1">
        <f>SUM(O19-N20)</f>
        <v>94283</v>
      </c>
      <c r="R20" s="1">
        <f>Q20+R19</f>
        <v>0</v>
      </c>
    </row>
    <row r="21" ht="23.25" customHeight="1">
      <c r="A21">
        <f>A20+1</f>
        <v>9</v>
      </c>
      <c r="B21" s="6">
        <f>B20+1</f>
        <v>46112</v>
      </c>
      <c r="D21">
        <f>D20+E21</f>
        <v>61000</v>
      </c>
      <c r="G21" s="1">
        <f>G20-E21</f>
        <v>-30358.025</v>
      </c>
      <c r="H21" s="1">
        <f>('Consumption Guide'!G16*O21)/1000</f>
        <v>3771.32</v>
      </c>
      <c r="I21" s="1">
        <f>IF((J21&gt;0),(J21-H21+E21),(I20-H21+E21))</f>
        <v>52228.68</v>
      </c>
      <c r="J21">
        <f>(K21+M21+L21)</f>
        <v>56000</v>
      </c>
      <c r="K21">
        <v>16000</v>
      </c>
      <c r="L21">
        <v>20000</v>
      </c>
      <c r="M21">
        <v>20000</v>
      </c>
      <c r="O21" s="1">
        <f>SUM(O20-N21)</f>
        <v>94283</v>
      </c>
      <c r="R21" s="1">
        <f>Q21+R20</f>
        <v>0</v>
      </c>
    </row>
    <row r="22" ht="23.25" customHeight="1">
      <c r="A22">
        <f>A21+1</f>
        <v>10</v>
      </c>
      <c r="B22" s="6">
        <f>B21+1</f>
        <v>46113</v>
      </c>
      <c r="D22">
        <f>D21+E22</f>
        <v>61000</v>
      </c>
      <c r="G22" s="1">
        <v>96480</v>
      </c>
      <c r="H22" s="1">
        <f>('Consumption Guide'!G17*O22)/1000</f>
        <v>4242.735</v>
      </c>
      <c r="I22" s="1">
        <f>IF((J22&gt;0),(J22-H22+E22),(I21-H22+E22))</f>
        <v>51757.265</v>
      </c>
      <c r="J22">
        <f>(K22+M22+L22)</f>
        <v>56000</v>
      </c>
      <c r="K22">
        <v>16000</v>
      </c>
      <c r="L22">
        <v>20000</v>
      </c>
      <c r="M22">
        <v>20000</v>
      </c>
      <c r="O22" s="1">
        <f>SUM(O21-N22)</f>
        <v>94283</v>
      </c>
      <c r="R22" s="1">
        <f>Q22+R21</f>
        <v>0</v>
      </c>
    </row>
    <row r="23" ht="23.25" customHeight="1">
      <c r="A23">
        <f>A22+1</f>
        <v>11</v>
      </c>
      <c r="B23" s="6">
        <f>B22+1</f>
        <v>46114</v>
      </c>
      <c r="D23">
        <f>D22+E23</f>
        <v>77000</v>
      </c>
      <c r="E23">
        <v>16000</v>
      </c>
      <c r="G23" s="1">
        <f>H3-E23</f>
        <v>92425.45</v>
      </c>
      <c r="H23" s="1">
        <f>('Consumption Guide'!G18*O23)/1000</f>
        <v>4714.15</v>
      </c>
      <c r="I23" s="1">
        <f>IF((J23&gt;0),(J23-H23+E23),(I22-H23+E23))</f>
        <v>63043.115</v>
      </c>
      <c r="J23">
        <f>(K23+M23+L23)</f>
        <v>0</v>
      </c>
      <c r="O23" s="1">
        <f>SUM(O22-N23)</f>
        <v>94283</v>
      </c>
      <c r="R23" s="1">
        <f>Q23+R22</f>
        <v>0</v>
      </c>
    </row>
    <row r="24" ht="23.25" customHeight="1">
      <c r="A24">
        <f>A23+1</f>
        <v>12</v>
      </c>
      <c r="B24" s="6">
        <f>B23+1</f>
        <v>46115</v>
      </c>
      <c r="D24">
        <f>D23+E24</f>
        <v>77000</v>
      </c>
      <c r="G24" s="1">
        <f>G23-E24</f>
        <v>92425.45</v>
      </c>
      <c r="H24" s="1">
        <f>('Consumption Guide'!G19*O24)/1000</f>
        <v>5185.565</v>
      </c>
      <c r="I24" s="1">
        <f>IF((J24&gt;0),(J24-H24+E24),(I23-H24+E24))</f>
        <v>57857.55</v>
      </c>
      <c r="J24">
        <f>(K24+M24+L24)</f>
        <v>0</v>
      </c>
      <c r="O24" s="1">
        <f>SUM(O23-N24)</f>
        <v>94283</v>
      </c>
      <c r="R24" s="1">
        <f>Q24+R23</f>
        <v>0</v>
      </c>
    </row>
    <row r="25" ht="23.25" customHeight="1">
      <c r="A25">
        <f>A24+1</f>
        <v>13</v>
      </c>
      <c r="B25" s="6">
        <f>B24+1</f>
        <v>46116</v>
      </c>
      <c r="D25">
        <f>D24+E25</f>
        <v>77000</v>
      </c>
      <c r="G25" s="1">
        <f>G24-E25</f>
        <v>92425.45</v>
      </c>
      <c r="H25" s="1">
        <f>('Consumption Guide'!G20*O25)/1000</f>
        <v>5656.98</v>
      </c>
      <c r="I25" s="1">
        <f>IF((J25&gt;0),(J25-H25+E25),(I24-H25+E25))</f>
        <v>52200.57</v>
      </c>
      <c r="J25">
        <f>(K25+M25+L25)</f>
        <v>0</v>
      </c>
      <c r="O25" s="1">
        <f>SUM(O24-N25)</f>
        <v>94283</v>
      </c>
      <c r="R25" s="1">
        <f>Q25+R24</f>
        <v>0</v>
      </c>
    </row>
    <row r="26" ht="23.25" customHeight="1">
      <c r="A26">
        <f>A25+1</f>
        <v>14</v>
      </c>
      <c r="B26" s="6">
        <f>B25+1</f>
        <v>46117</v>
      </c>
      <c r="D26">
        <f>D25+E26</f>
        <v>99000</v>
      </c>
      <c r="E26">
        <v>22000</v>
      </c>
      <c r="G26" s="1">
        <f>G25-E26</f>
        <v>70425.45</v>
      </c>
      <c r="H26" s="1">
        <f>('Consumption Guide'!G21*O26)/1000</f>
        <v>6128.395</v>
      </c>
      <c r="I26" s="1">
        <f>IF((J26&gt;0),(J26-H26+E26),(I25-H26+E26))</f>
        <v>68072.175</v>
      </c>
      <c r="J26">
        <f>(K26+M26+L26)</f>
        <v>0</v>
      </c>
      <c r="O26" s="1">
        <f>SUM(O25-N26)</f>
        <v>94283</v>
      </c>
      <c r="R26" s="1">
        <f>Q26+R25</f>
        <v>0</v>
      </c>
    </row>
    <row r="27" ht="23.25" customHeight="1">
      <c r="A27">
        <f>A26+1</f>
        <v>15</v>
      </c>
      <c r="B27" s="6">
        <f>B26+1</f>
        <v>46118</v>
      </c>
      <c r="D27">
        <f>D26+E27</f>
        <v>99000</v>
      </c>
      <c r="G27" s="1">
        <f>G26-E27</f>
        <v>70425.45</v>
      </c>
      <c r="H27" s="1">
        <f>('Consumption Guide'!G22*O27)/1000</f>
        <v>6976.942</v>
      </c>
      <c r="I27" s="1">
        <f>IF((J27&gt;0),(J27-H27+E27),(I26-H27+E27))</f>
        <v>61095.233</v>
      </c>
      <c r="J27">
        <f>(K27+M27+L27)</f>
        <v>0</v>
      </c>
      <c r="O27" s="1">
        <f>SUM(O26-N27)</f>
        <v>94283</v>
      </c>
      <c r="R27" s="1">
        <f>Q27+R26</f>
        <v>0</v>
      </c>
    </row>
    <row r="28" ht="23.25" customHeight="1">
      <c r="A28">
        <f>A27+1</f>
        <v>16</v>
      </c>
      <c r="B28" s="6">
        <f>B27+1</f>
        <v>46119</v>
      </c>
      <c r="D28">
        <f>D27+E28</f>
        <v>99000</v>
      </c>
      <c r="G28" s="1">
        <f>G27-E28</f>
        <v>70425.45</v>
      </c>
      <c r="H28" s="1">
        <f>('Consumption Guide'!G23*O28)/1000</f>
        <v>7071.225</v>
      </c>
      <c r="I28" s="1">
        <f>IF((J28&gt;0),(J28-H28+E28),(I27-H28+E28))</f>
        <v>54024.008</v>
      </c>
      <c r="J28">
        <f>(K28+M28+L28)</f>
        <v>0</v>
      </c>
      <c r="O28" s="1">
        <f>SUM(O27-N28)</f>
        <v>94283</v>
      </c>
      <c r="R28" s="1">
        <f>Q28+R27</f>
        <v>0</v>
      </c>
    </row>
    <row r="29" ht="23.25" customHeight="1">
      <c r="A29">
        <f>A28+1</f>
        <v>17</v>
      </c>
      <c r="B29" s="6">
        <f>B28+1</f>
        <v>46120</v>
      </c>
      <c r="D29">
        <f>D28+E29</f>
        <v>99000</v>
      </c>
      <c r="G29" s="1">
        <f>G28-E29</f>
        <v>70425.45</v>
      </c>
      <c r="H29" s="1">
        <f>('Consumption Guide'!G24*O29)/1000</f>
        <v>7542.64</v>
      </c>
      <c r="I29" s="1">
        <f>IF((J29&gt;0),(J29-H29+E29),(I28-H29+E29))</f>
        <v>46481.368</v>
      </c>
      <c r="J29">
        <f>(K29+M29+L29)</f>
        <v>0</v>
      </c>
      <c r="O29" s="1">
        <f>SUM(O28-N29)</f>
        <v>94283</v>
      </c>
      <c r="R29" s="1">
        <f>Q29+R28</f>
        <v>0</v>
      </c>
    </row>
    <row r="30" ht="23.25" customHeight="1">
      <c r="A30">
        <f>A29+1</f>
        <v>18</v>
      </c>
      <c r="B30" s="6">
        <f>B29+1</f>
        <v>46121</v>
      </c>
      <c r="D30">
        <f>D29+E30</f>
        <v>121000</v>
      </c>
      <c r="E30">
        <v>22000</v>
      </c>
      <c r="G30" s="1">
        <f>G29-E30</f>
        <v>48425.45</v>
      </c>
      <c r="H30" s="1">
        <f>('Consumption Guide'!G25*O30)/1000</f>
        <v>8202.621</v>
      </c>
      <c r="I30" s="1">
        <f>IF((J30&gt;0),(J30-H30+E30),(I29-H30+E30))</f>
        <v>60278.747</v>
      </c>
      <c r="J30">
        <f>(K30+M30+L30)</f>
        <v>0</v>
      </c>
      <c r="O30" s="1">
        <f>SUM(O29-N30)</f>
        <v>94283</v>
      </c>
      <c r="R30" s="1">
        <f>Q30+R29</f>
        <v>0</v>
      </c>
    </row>
    <row r="31" ht="23.25" customHeight="1">
      <c r="A31">
        <f>A30+1</f>
        <v>19</v>
      </c>
      <c r="B31" s="6">
        <f>B30+1</f>
        <v>46122</v>
      </c>
      <c r="D31">
        <f>D30+E31</f>
        <v>121000</v>
      </c>
      <c r="G31" s="1">
        <f>G30-E31</f>
        <v>48425.45</v>
      </c>
      <c r="H31" s="1">
        <f>('Consumption Guide'!G26*O31)/1000</f>
        <v>8768.319</v>
      </c>
      <c r="I31" s="1">
        <f>IF((J31&gt;0),(J31-H31+E31),(I30-H31+E31))</f>
        <v>51510.428</v>
      </c>
      <c r="J31">
        <f>(K31+M31+L31)</f>
        <v>0</v>
      </c>
      <c r="O31" s="1">
        <f>SUM(O30-N31)</f>
        <v>94283</v>
      </c>
      <c r="R31" s="1">
        <f>Q31+R30</f>
        <v>0</v>
      </c>
    </row>
    <row r="32" ht="23.25" customHeight="1">
      <c r="A32">
        <f>A31+1</f>
        <v>20</v>
      </c>
      <c r="B32" s="6">
        <f>B31+1</f>
        <v>46123</v>
      </c>
      <c r="D32">
        <f>D31+E32</f>
        <v>121000</v>
      </c>
      <c r="G32" s="1">
        <f>G31-E32</f>
        <v>48425.45</v>
      </c>
      <c r="H32" s="1">
        <f>('Consumption Guide'!G27*O32)/1000</f>
        <v>9145.451</v>
      </c>
      <c r="I32" s="1">
        <f>IF((J32&gt;0),(J32-H32+E32),(I31-H32+E32))</f>
        <v>42364.977</v>
      </c>
      <c r="J32">
        <f>(K32+M32+L32)</f>
        <v>0</v>
      </c>
      <c r="O32" s="1">
        <f>SUM(O31-N32)</f>
        <v>94283</v>
      </c>
      <c r="R32" s="1">
        <f>Q32+R31</f>
        <v>0</v>
      </c>
    </row>
    <row r="33" ht="23.25" customHeight="1">
      <c r="A33">
        <f>A32+1</f>
        <v>21</v>
      </c>
      <c r="B33" s="6">
        <f>B32+1</f>
        <v>46124</v>
      </c>
      <c r="D33">
        <f>D32+E33</f>
        <v>143000</v>
      </c>
      <c r="E33">
        <v>22000</v>
      </c>
      <c r="G33" s="1">
        <f>G32-E33</f>
        <v>26425.45</v>
      </c>
      <c r="H33" s="1">
        <f>('Consumption Guide'!G28*O33)/1000</f>
        <v>9711.149</v>
      </c>
      <c r="I33" s="1">
        <f>IF((J33&gt;0),(J33-H33+E33),(I32-H33+E33))</f>
        <v>54653.828</v>
      </c>
      <c r="J33">
        <f>(K33+M33+L33)</f>
        <v>0</v>
      </c>
      <c r="O33" s="1">
        <f>SUM(O32-N33)</f>
        <v>94283</v>
      </c>
      <c r="R33" s="1">
        <f>Q33+R32</f>
        <v>0</v>
      </c>
    </row>
    <row r="34" ht="23.25" customHeight="1">
      <c r="A34">
        <f>A33+1</f>
        <v>22</v>
      </c>
      <c r="B34" s="6">
        <f>B33+1</f>
        <v>46125</v>
      </c>
      <c r="D34">
        <f>D33+E34</f>
        <v>143000</v>
      </c>
      <c r="G34" s="1">
        <f>G33-E34</f>
        <v>26425.45</v>
      </c>
      <c r="H34" s="1">
        <f>('Consumption Guide'!G29*O34)/1000</f>
        <v>10088.281</v>
      </c>
      <c r="I34" s="1">
        <f>IF((J34&gt;0),(J34-H34+E34),(I33-H34+E34))</f>
        <v>44565.547</v>
      </c>
      <c r="J34">
        <f>(K34+M34+L34)</f>
        <v>0</v>
      </c>
      <c r="O34" s="1">
        <f>SUM(O33-N34)</f>
        <v>94283</v>
      </c>
      <c r="R34" s="1">
        <f>Q34+R33</f>
        <v>0</v>
      </c>
    </row>
    <row r="35" ht="23.25" customHeight="1">
      <c r="A35">
        <f>A34+1</f>
        <v>23</v>
      </c>
      <c r="B35" s="6">
        <f>B34+1</f>
        <v>46126</v>
      </c>
      <c r="D35">
        <f>D34+E35</f>
        <v>143000</v>
      </c>
      <c r="G35" s="1">
        <f>G34-E35</f>
        <v>26425.45</v>
      </c>
      <c r="H35" s="1">
        <f>('Consumption Guide'!G30*O35)/1000</f>
        <v>10653.979</v>
      </c>
      <c r="I35" s="1">
        <f>IF((J35&gt;0),(J35-H35+E35),(I34-H35+E35))</f>
        <v>33911.568</v>
      </c>
      <c r="J35">
        <f>(K35+M35+L35)</f>
        <v>0</v>
      </c>
      <c r="O35" s="1">
        <f>SUM(O34-N35)</f>
        <v>94283</v>
      </c>
      <c r="R35" s="1">
        <f>Q35+R34</f>
        <v>0</v>
      </c>
    </row>
    <row r="36" ht="23.25" customHeight="1">
      <c r="A36">
        <f>A35+1</f>
        <v>24</v>
      </c>
      <c r="B36" s="6">
        <f>B35+1</f>
        <v>46127</v>
      </c>
      <c r="D36">
        <f>D35+E36</f>
        <v>143000</v>
      </c>
      <c r="G36" s="1">
        <f>G35-E36</f>
        <v>26425.45</v>
      </c>
      <c r="H36" s="1">
        <f>('Consumption Guide'!G31*O36)/1000</f>
        <v>11125.394</v>
      </c>
      <c r="I36" s="1">
        <f>IF((J36&gt;0),(J36-H36+E36),(I35-H36+E36))</f>
        <v>22786.174</v>
      </c>
      <c r="J36">
        <f>(K36+M36+L36)</f>
        <v>0</v>
      </c>
      <c r="O36" s="1">
        <f>SUM(O35-N36)</f>
        <v>94283</v>
      </c>
      <c r="R36" s="1">
        <f>Q36+R35</f>
        <v>0</v>
      </c>
    </row>
    <row r="37" ht="23.25" customHeight="1">
      <c r="A37">
        <f>A36+1</f>
        <v>25</v>
      </c>
      <c r="B37" s="6">
        <f>B36+1</f>
        <v>46128</v>
      </c>
      <c r="D37">
        <f>D36+E37</f>
        <v>143000</v>
      </c>
      <c r="G37" s="1">
        <f>H4-E36</f>
        <v>160281.1</v>
      </c>
      <c r="H37" s="1">
        <f>('Consumption Guide'!G32*O37)/1000</f>
        <v>11502.526</v>
      </c>
      <c r="I37" s="1">
        <f>IF((J37&gt;0),(J37-H37+E37),(I36-H37+E37))</f>
        <v>11283.648</v>
      </c>
      <c r="J37">
        <f>(K37+M37+L37)</f>
        <v>0</v>
      </c>
      <c r="O37" s="1">
        <f>SUM(O36-N37)</f>
        <v>94283</v>
      </c>
      <c r="R37" s="1">
        <f>Q37+R36</f>
        <v>0</v>
      </c>
    </row>
    <row r="38" ht="23.25" customHeight="1">
      <c r="A38">
        <f>A37+1</f>
        <v>26</v>
      </c>
      <c r="B38" s="6">
        <f>B37+1</f>
        <v>46129</v>
      </c>
      <c r="D38">
        <f>D37+E38</f>
        <v>143000</v>
      </c>
      <c r="G38" s="1">
        <f>G37-E38</f>
        <v>160281.1</v>
      </c>
      <c r="H38" s="1">
        <f>('Consumption Guide'!G33*O38)/1000</f>
        <v>12068.224</v>
      </c>
      <c r="I38" s="1">
        <f>IF((J38&gt;0),(J38-H38+E38),(I37-H38+E38))</f>
        <v>-784.576</v>
      </c>
      <c r="J38">
        <f>(K38+M38+L38)</f>
        <v>0</v>
      </c>
      <c r="O38" s="1">
        <f>SUM(O37-N38)</f>
        <v>94283</v>
      </c>
      <c r="R38" s="1">
        <f>Q38+R37</f>
        <v>0</v>
      </c>
    </row>
    <row r="39" ht="23.25" customHeight="1">
      <c r="A39">
        <f>A38+1</f>
        <v>27</v>
      </c>
      <c r="B39" s="6">
        <f>B38+1</f>
        <v>46130</v>
      </c>
      <c r="D39">
        <f>D38+E39</f>
        <v>143000</v>
      </c>
      <c r="G39" s="1">
        <f>G38-E39</f>
        <v>160281.1</v>
      </c>
      <c r="H39" s="1">
        <f>('Consumption Guide'!G34*O39)/1000</f>
        <v>12633.922</v>
      </c>
      <c r="I39" s="1">
        <f>IF((J39&gt;0),(J39-H39+E39),(I38-H39+E39))</f>
        <v>-13418.498</v>
      </c>
      <c r="J39">
        <f>(K39+M39+L39)</f>
        <v>0</v>
      </c>
      <c r="O39" s="1">
        <f>SUM(O38-N39)</f>
        <v>94283</v>
      </c>
      <c r="R39" s="1">
        <f>Q39+R38</f>
        <v>0</v>
      </c>
    </row>
    <row r="40" ht="23.25" customHeight="1">
      <c r="A40">
        <f>A39+1</f>
        <v>28</v>
      </c>
      <c r="B40" s="6">
        <f>B39+1</f>
        <v>46131</v>
      </c>
      <c r="D40">
        <f>D39+E40</f>
        <v>143000</v>
      </c>
      <c r="G40" s="1">
        <f>G39-E40</f>
        <v>160281.1</v>
      </c>
      <c r="H40" s="1">
        <f>('Consumption Guide'!G35*O40)/1000</f>
        <v>13105.337</v>
      </c>
      <c r="I40" s="1">
        <f>IF((J40&gt;0),(J40-H40+E40),(I39-H40+E40))</f>
        <v>-26523.835</v>
      </c>
      <c r="J40">
        <f>(K40+M40+L40)</f>
        <v>0</v>
      </c>
      <c r="O40" s="1">
        <f>SUM(O39-N40)</f>
        <v>94283</v>
      </c>
      <c r="R40" s="1">
        <f>Q40+R39</f>
        <v>0</v>
      </c>
    </row>
    <row r="41" ht="23.25" customHeight="1">
      <c r="A41">
        <f>A40+1</f>
        <v>29</v>
      </c>
      <c r="B41" s="6">
        <f>B40+1</f>
        <v>46132</v>
      </c>
      <c r="D41">
        <f>D40+E41</f>
        <v>143000</v>
      </c>
      <c r="G41" s="1">
        <f>G40-E41</f>
        <v>160281.1</v>
      </c>
      <c r="H41" s="1">
        <f>('Consumption Guide'!G36*O41)/1000</f>
        <v>13199.62</v>
      </c>
      <c r="I41" s="1">
        <f>IF((J41&gt;0),(J41-H41+E41),(I40-H41+E41))</f>
        <v>-39723.455</v>
      </c>
      <c r="J41">
        <f>(K41+M41+L41)</f>
        <v>0</v>
      </c>
      <c r="O41" s="1">
        <f>SUM(O40-N41)</f>
        <v>94283</v>
      </c>
      <c r="R41" s="1">
        <f>Q41+R40</f>
        <v>0</v>
      </c>
    </row>
    <row r="42" ht="23.25" customHeight="1">
      <c r="A42">
        <f>A41+1</f>
        <v>30</v>
      </c>
      <c r="B42" s="6">
        <f>B41+1</f>
        <v>46133</v>
      </c>
      <c r="D42">
        <f>D41+E42</f>
        <v>143000</v>
      </c>
      <c r="G42" s="1">
        <f>G41-E42</f>
        <v>160281.1</v>
      </c>
      <c r="H42" s="1">
        <f>('Consumption Guide'!G37*O42)/1000</f>
        <v>13388.186</v>
      </c>
      <c r="I42" s="1">
        <f>IF((J42&gt;0),(J42-H42+E42),(I41-H42+E42))</f>
        <v>-53111.641</v>
      </c>
      <c r="J42">
        <f>(K42+M42+L42)</f>
        <v>0</v>
      </c>
      <c r="O42" s="1">
        <f>SUM(O41-N42)</f>
        <v>94283</v>
      </c>
      <c r="R42" s="1">
        <f>Q42+R41</f>
        <v>0</v>
      </c>
    </row>
    <row r="43" ht="23.25" customHeight="1">
      <c r="A43">
        <f>A42+1</f>
        <v>31</v>
      </c>
      <c r="B43" s="6">
        <f>B42+1</f>
        <v>46134</v>
      </c>
      <c r="D43">
        <f>D42+E43</f>
        <v>143000</v>
      </c>
      <c r="G43" s="1">
        <f>G42-E43</f>
        <v>160281.1</v>
      </c>
      <c r="H43" s="1">
        <f>('Consumption Guide'!G38*O43)/1000</f>
        <v>14048.167</v>
      </c>
      <c r="I43" s="1">
        <f>IF((J43&gt;0),(J43-H43+E43),(I42-H43+E43))</f>
        <v>-67159.808</v>
      </c>
      <c r="J43">
        <f>(K43+M43+L43)</f>
        <v>0</v>
      </c>
      <c r="O43" s="1">
        <f>SUM(O42-N43)</f>
        <v>94283</v>
      </c>
      <c r="R43" s="1">
        <f>Q43+R42</f>
        <v>0</v>
      </c>
    </row>
    <row r="44" ht="23.25" customHeight="1">
      <c r="A44">
        <f>A43+1</f>
        <v>32</v>
      </c>
      <c r="B44" s="6">
        <f>B43+1</f>
        <v>46135</v>
      </c>
      <c r="D44">
        <f>D43+E44</f>
        <v>143000</v>
      </c>
      <c r="G44" s="1">
        <f>G43-E44</f>
        <v>160281.1</v>
      </c>
      <c r="H44" s="1">
        <f>('Consumption Guide'!G39*O44)/1000</f>
        <v>14425.299</v>
      </c>
      <c r="I44" s="1">
        <f>IF((J44&gt;0),(J44-H44+E44),(I43-H44+E44))</f>
        <v>-81585.107</v>
      </c>
      <c r="J44">
        <f>(K44+M44+L44)</f>
        <v>0</v>
      </c>
      <c r="O44" s="1">
        <f>SUM(O43-N44)</f>
        <v>94283</v>
      </c>
      <c r="R44" s="1">
        <f>Q44+R43</f>
        <v>0</v>
      </c>
    </row>
    <row r="45" ht="23.25" customHeight="1">
      <c r="A45">
        <f>A44+1</f>
        <v>33</v>
      </c>
      <c r="B45" s="6">
        <f>B44+1</f>
        <v>46136</v>
      </c>
      <c r="D45">
        <f>D44+E45</f>
        <v>143000</v>
      </c>
      <c r="G45" s="1">
        <v>0</v>
      </c>
      <c r="H45" s="1">
        <f>('Consumption Guide'!G40*O45)/1000</f>
        <v>14896.714</v>
      </c>
      <c r="I45" s="1">
        <f>IF((J45&gt;0),(J45-H45+E45),(I44-H45+E45))</f>
        <v>-96481.821</v>
      </c>
      <c r="J45">
        <f>(K45+M45+L45)</f>
        <v>0</v>
      </c>
      <c r="O45" s="1">
        <f>SUM(O44-N45)</f>
        <v>94283</v>
      </c>
      <c r="R45" s="1">
        <f>Q45+R44</f>
        <v>0</v>
      </c>
    </row>
    <row r="46" ht="23.25" customHeight="1">
      <c r="A46">
        <f>A45+1</f>
        <v>34</v>
      </c>
      <c r="B46" s="6">
        <f>B45+1</f>
        <v>46137</v>
      </c>
      <c r="D46">
        <f>D45+E46</f>
        <v>143000</v>
      </c>
      <c r="G46" s="1">
        <v>0</v>
      </c>
      <c r="H46" s="1">
        <f>('Consumption Guide'!G41*O46)/1000</f>
        <v>15368.129</v>
      </c>
      <c r="I46" s="1">
        <f>IF((J46&gt;0),(J46-H46+E46),(I45-H46+E46))</f>
        <v>-111849.95</v>
      </c>
      <c r="J46">
        <f>(K46+M46+L46)</f>
        <v>0</v>
      </c>
      <c r="O46" s="1">
        <f>SUM(O45-N46)</f>
        <v>94283</v>
      </c>
      <c r="R46" s="1">
        <f>Q46+R45</f>
        <v>0</v>
      </c>
    </row>
    <row r="47" ht="23.25" customHeight="1">
      <c r="A47">
        <f>A46+1</f>
        <v>35</v>
      </c>
      <c r="B47" s="6">
        <f>B46+1</f>
        <v>46138</v>
      </c>
      <c r="D47">
        <f>D46+E47</f>
        <v>143000</v>
      </c>
      <c r="G47" s="1">
        <v>0</v>
      </c>
      <c r="H47" s="1">
        <f>('Consumption Guide'!G42*O47)/1000</f>
        <v>15556.695</v>
      </c>
      <c r="I47" s="1">
        <f>IF((J47&gt;0),(J47-H47+E47),(I46-H47+E47))</f>
        <v>-127406.645</v>
      </c>
      <c r="J47">
        <f>(K47+M47+L47)</f>
        <v>0</v>
      </c>
      <c r="O47" s="1">
        <f>SUM(O46-N47)</f>
        <v>94283</v>
      </c>
      <c r="R47" s="1">
        <f>Q47+R46</f>
        <v>0</v>
      </c>
    </row>
    <row r="48" ht="23.25" customHeight="1">
      <c r="A48">
        <f>A47+1</f>
        <v>36</v>
      </c>
      <c r="B48" s="6">
        <f>B47+1</f>
        <v>46139</v>
      </c>
      <c r="D48">
        <f>D47+E48</f>
        <v>143000</v>
      </c>
      <c r="G48" s="1">
        <v>0</v>
      </c>
      <c r="H48" s="1">
        <f>('Consumption Guide'!G43*O48)/1000</f>
        <v>15839.544</v>
      </c>
      <c r="I48" s="1">
        <f>IF((J48&gt;0),(J48-H48+E48),(I47-H48+E48))</f>
        <v>-143246.189</v>
      </c>
      <c r="J48">
        <f>(K48+M48+L48)</f>
        <v>0</v>
      </c>
      <c r="O48" s="1">
        <f>SUM(O47-N48)</f>
        <v>94283</v>
      </c>
      <c r="R48" s="1">
        <f>Q48+R47</f>
        <v>0</v>
      </c>
    </row>
    <row r="49" ht="23.25" customHeight="1">
      <c r="A49">
        <f>A48+1</f>
        <v>37</v>
      </c>
      <c r="B49" s="6">
        <f>B48+1</f>
        <v>46140</v>
      </c>
      <c r="D49">
        <f>D48+E49</f>
        <v>143000</v>
      </c>
      <c r="G49" s="1">
        <v>0</v>
      </c>
      <c r="H49" s="1">
        <f>('Consumption Guide'!G44*O49)/1000</f>
        <v>16122.393</v>
      </c>
      <c r="I49" s="1">
        <f>IF((J49&gt;0),(J49-H49+E49),(I48-H49+E49))</f>
        <v>-159368.582</v>
      </c>
      <c r="J49">
        <f>(K49+M49+L49)</f>
        <v>0</v>
      </c>
      <c r="O49" s="1">
        <f>SUM(O48-N49)</f>
        <v>94283</v>
      </c>
      <c r="R49" s="1">
        <f>Q49+R48</f>
        <v>0</v>
      </c>
    </row>
    <row r="50" ht="23.25" customHeight="1">
      <c r="A50">
        <f>A49+1</f>
        <v>38</v>
      </c>
      <c r="B50" s="6">
        <f>B49+1</f>
        <v>46141</v>
      </c>
      <c r="D50">
        <f>D49+E50</f>
        <v>143000</v>
      </c>
      <c r="G50" s="1">
        <v>0</v>
      </c>
      <c r="H50" s="1">
        <f>('Consumption Guide'!G45*O50)/1000</f>
        <v>16405.242</v>
      </c>
      <c r="I50" s="1">
        <f>IF((J50&gt;0),(J50-H50+E50),(I49-H50+E50))</f>
        <v>-175773.824</v>
      </c>
      <c r="J50">
        <f>(K50+M50+L50)</f>
        <v>0</v>
      </c>
      <c r="O50" s="1">
        <f>SUM(O49-N50)</f>
        <v>94283</v>
      </c>
      <c r="R50" s="1">
        <f>Q50+R49</f>
        <v>0</v>
      </c>
    </row>
    <row r="51" ht="23.25" customHeight="1">
      <c r="A51">
        <f>A50+1</f>
        <v>39</v>
      </c>
      <c r="B51" s="6">
        <f>B50+1</f>
        <v>46142</v>
      </c>
      <c r="D51">
        <f>D50+E51</f>
        <v>143000</v>
      </c>
      <c r="G51" s="1">
        <v>0</v>
      </c>
      <c r="H51" s="1">
        <f>('Consumption Guide'!G46*O51)/1000</f>
        <v>16593.808</v>
      </c>
      <c r="I51" s="1">
        <f>IF((J51&gt;0),(J51-H51+E51),(I50-H51+E51))</f>
        <v>-192367.632</v>
      </c>
      <c r="J51">
        <f>(K51+M51+L51)</f>
        <v>0</v>
      </c>
      <c r="O51" s="1">
        <f>SUM(O50-N51)</f>
        <v>94283</v>
      </c>
      <c r="R51" s="1">
        <f>Q51+R50</f>
        <v>0</v>
      </c>
    </row>
    <row r="52" ht="23.25" customHeight="1">
      <c r="A52">
        <f>A51+1</f>
        <v>40</v>
      </c>
      <c r="B52" s="6">
        <f>B51+1</f>
        <v>46143</v>
      </c>
      <c r="D52">
        <f>D51+E52</f>
        <v>143000</v>
      </c>
      <c r="G52" s="1">
        <v>0</v>
      </c>
      <c r="H52" s="1">
        <f>('Consumption Guide'!G47*O52)/1000</f>
        <v>16782.374</v>
      </c>
      <c r="I52" s="1">
        <f>IF((J52&gt;0),(J52-H52+E52),(I51-H52+E52))</f>
        <v>-209150.006</v>
      </c>
      <c r="J52">
        <f>(K52+M52+L52)</f>
        <v>0</v>
      </c>
      <c r="O52" s="1">
        <f>SUM(O51-N52)</f>
        <v>94283</v>
      </c>
      <c r="R52" s="1">
        <f>Q52+R51</f>
        <v>0</v>
      </c>
    </row>
    <row r="53" ht="23.25" customHeight="1">
      <c r="A53">
        <f>A52+1</f>
        <v>41</v>
      </c>
      <c r="B53" s="6">
        <f>B52+1</f>
        <v>46144</v>
      </c>
      <c r="D53">
        <f>D52+E53</f>
        <v>143000</v>
      </c>
      <c r="G53" s="1">
        <v>0</v>
      </c>
      <c r="H53" s="1">
        <f>('Consumption Guide'!G48*O53)/1000</f>
        <v>16970.94</v>
      </c>
      <c r="I53" s="1">
        <f>IF((J53&gt;0),(J53-H53+E53),(I52-H53+E53))</f>
        <v>-226120.946</v>
      </c>
      <c r="J53">
        <f>(K53+M53+L53)</f>
        <v>0</v>
      </c>
      <c r="O53" s="1">
        <f>SUM(O52-N53)</f>
        <v>94283</v>
      </c>
      <c r="R53" s="1">
        <f>Q53+R52</f>
        <v>0</v>
      </c>
    </row>
    <row r="54" ht="20.25" customHeight="1">
      <c r="A54">
        <f>A53+1</f>
        <v>42</v>
      </c>
      <c r="B54" s="6">
        <f>B53+1</f>
        <v>46145</v>
      </c>
      <c r="D54">
        <f>D53+E54</f>
        <v>143000</v>
      </c>
      <c r="G54" s="1">
        <v>0</v>
      </c>
      <c r="H54" s="1">
        <f>('Consumption Guide'!G49*O54)/1000</f>
        <v>17065.223</v>
      </c>
      <c r="I54" s="1">
        <f>IF((J54&gt;0),(J54-H54+E54),(I53-H54+E54))</f>
        <v>-243186.169</v>
      </c>
      <c r="J54">
        <f>(K54+M54+L54)</f>
        <v>0</v>
      </c>
      <c r="O54" s="1">
        <f>SUM(O53-N54)</f>
        <v>94283</v>
      </c>
      <c r="R54" s="1">
        <f>Q54+R53</f>
        <v>0</v>
      </c>
    </row>
    <row r="55" ht="23.25" customHeight="1">
      <c r="A55">
        <f>A54+1</f>
        <v>43</v>
      </c>
      <c r="B55" s="6">
        <f>B54+1</f>
        <v>46146</v>
      </c>
      <c r="D55">
        <f>D54+E55</f>
        <v>143000</v>
      </c>
      <c r="G55" s="1">
        <v>0</v>
      </c>
      <c r="H55" s="1">
        <f>('Consumption Guide'!G50*O55)/1000</f>
        <v>17725.204</v>
      </c>
      <c r="I55" s="1">
        <f>IF((J55&gt;0),(J55-H55+E55),(I54-H55+E55))</f>
        <v>-260911.373</v>
      </c>
      <c r="J55">
        <f>(K55+M55+L55)</f>
        <v>0</v>
      </c>
      <c r="O55" s="1">
        <f>SUM(O54-N55)</f>
        <v>94283</v>
      </c>
      <c r="R55" s="1">
        <f>Q55+R54</f>
        <v>0</v>
      </c>
    </row>
    <row r="56" ht="21" customHeight="1">
      <c r="A56">
        <f>A55+1</f>
        <v>44</v>
      </c>
      <c r="B56" s="6">
        <f>B55+1</f>
        <v>46147</v>
      </c>
      <c r="D56">
        <f>D55+E56</f>
        <v>143000</v>
      </c>
      <c r="G56" s="1">
        <v>0</v>
      </c>
      <c r="H56" s="1">
        <f>('Consumption Guide'!G51*O56)/1000</f>
        <v>17913.77</v>
      </c>
      <c r="I56" s="1">
        <f>IF((J56&gt;0),(J56-H56+E56),(I55-H56+E56))</f>
        <v>-278825.143</v>
      </c>
      <c r="J56">
        <f>(K56+M56+L56)</f>
        <v>0</v>
      </c>
      <c r="O56" s="1">
        <f>SUM(O55-N56)</f>
        <v>94283</v>
      </c>
      <c r="R56" s="1">
        <f>Q56+R55</f>
        <v>0</v>
      </c>
    </row>
    <row r="57" ht="23.25" customHeight="1">
      <c r="A57">
        <f>A56+1</f>
        <v>45</v>
      </c>
      <c r="B57" s="6">
        <f>B56+1</f>
        <v>46148</v>
      </c>
      <c r="D57">
        <f>D56+E57</f>
        <v>143000</v>
      </c>
      <c r="G57" s="1">
        <v>0</v>
      </c>
      <c r="H57" s="1">
        <f>('Consumption Guide'!G52*O57)/1000</f>
        <v>18102.336</v>
      </c>
      <c r="I57" s="1">
        <f>IF((J57&gt;0),(J57-H57+E57),(I56-H57+E57))</f>
        <v>-296927.479</v>
      </c>
      <c r="J57">
        <f>(K57+M57+L57)</f>
        <v>0</v>
      </c>
      <c r="O57" s="1">
        <f>SUM(O56-N57)</f>
        <v>94283</v>
      </c>
      <c r="R57" s="1">
        <f>Q57+R56</f>
        <v>0</v>
      </c>
    </row>
    <row r="58" ht="23.25" customHeight="1">
      <c r="A58">
        <f>A57+1</f>
        <v>46</v>
      </c>
      <c r="B58" s="6">
        <f>B57+1</f>
        <v>46149</v>
      </c>
      <c r="D58">
        <f>D57+E58</f>
        <v>143000</v>
      </c>
      <c r="G58" s="1">
        <v>0</v>
      </c>
      <c r="H58" s="1">
        <f>('Consumption Guide'!G53*O58)/1000</f>
        <v>18196.619</v>
      </c>
      <c r="I58" s="1">
        <f>IF((J58&gt;0),(J58-H58+E58),(I57-H58+E58))</f>
        <v>-315124.098</v>
      </c>
      <c r="J58">
        <f>(K58+M58+L58)</f>
        <v>0</v>
      </c>
      <c r="O58" s="1">
        <f>SUM(O57-N58)</f>
        <v>94283</v>
      </c>
      <c r="R58" s="1">
        <f>Q58+R57</f>
        <v>0</v>
      </c>
    </row>
    <row r="59" ht="23.25" customHeight="1">
      <c r="A59">
        <f>A58+1</f>
        <v>47</v>
      </c>
      <c r="B59" s="6">
        <f>B58+1</f>
        <v>46150</v>
      </c>
      <c r="D59">
        <f>D58+E59</f>
        <v>143000</v>
      </c>
      <c r="G59" s="1">
        <v>0</v>
      </c>
      <c r="H59" s="1">
        <f>('Consumption Guide'!G54*O59)/1000</f>
        <v>18290.902</v>
      </c>
      <c r="I59" s="1">
        <f>IF((J59&gt;0),(J59-H59+E59),(I58-H59+E59))</f>
        <v>-333415</v>
      </c>
      <c r="J59">
        <f>(K59+M59+L59)</f>
        <v>0</v>
      </c>
      <c r="O59" s="1">
        <f>SUM(O58-N59)</f>
        <v>94283</v>
      </c>
      <c r="R59" s="1">
        <f>Q59+R58</f>
        <v>0</v>
      </c>
    </row>
    <row r="60" ht="24" customHeight="1">
      <c r="A60">
        <f>A59+1</f>
        <v>48</v>
      </c>
      <c r="B60" s="6">
        <f>B59+1</f>
        <v>46151</v>
      </c>
      <c r="D60">
        <f>D59+E60</f>
        <v>143000</v>
      </c>
      <c r="G60" s="1">
        <v>0</v>
      </c>
      <c r="H60" s="1">
        <f>('Consumption Guide'!G55*O60)/1000</f>
        <v>18385.185</v>
      </c>
      <c r="I60" s="1">
        <f>IF((J60&gt;0),(J60-H60+E60),(I59-H60+E60))</f>
        <v>-351800.185</v>
      </c>
      <c r="J60">
        <f>(K60+M60+L60)</f>
        <v>0</v>
      </c>
      <c r="O60" s="1">
        <f>SUM(O59-N60)</f>
        <v>94283</v>
      </c>
      <c r="R60" s="1">
        <f>Q60+R59</f>
        <v>0</v>
      </c>
    </row>
    <row r="61" ht="23.25" customHeight="1">
      <c r="A61">
        <f>A60+1</f>
        <v>49</v>
      </c>
      <c r="B61" s="6">
        <f>B60+1</f>
        <v>46152</v>
      </c>
      <c r="D61">
        <f>D60+E61</f>
        <v>143000</v>
      </c>
      <c r="G61" s="1">
        <v>0</v>
      </c>
      <c r="H61" s="1">
        <f>('Consumption Guide'!G56*O61)/1000</f>
        <v>18479.468</v>
      </c>
      <c r="I61" s="1">
        <f>IF((J61&gt;0),(J61-H61+E61),(I60-H61+E61))</f>
        <v>-370279.653</v>
      </c>
      <c r="J61">
        <f>(K61+M61+L61)</f>
        <v>0</v>
      </c>
      <c r="O61" s="1">
        <f>SUM(O60-N61)</f>
        <v>94283</v>
      </c>
      <c r="R61" s="1">
        <f>Q61+R60</f>
        <v>0</v>
      </c>
    </row>
    <row r="62" ht="23.25" customHeight="1">
      <c r="A62">
        <f>A61+1</f>
        <v>50</v>
      </c>
      <c r="B62" s="6">
        <f>B61+1</f>
        <v>46153</v>
      </c>
      <c r="D62">
        <f>D61+E62</f>
        <v>143000</v>
      </c>
      <c r="G62" s="1">
        <v>0</v>
      </c>
      <c r="H62" s="1">
        <f>('Consumption Guide'!G57*O62)/1000</f>
        <v>18573.751</v>
      </c>
      <c r="I62" s="1">
        <f>IF((J62&gt;0),(J62-H62+E62),(I61-H62+E62))</f>
        <v>-388853.404</v>
      </c>
      <c r="J62">
        <f>(K62+M62+L62)</f>
        <v>0</v>
      </c>
      <c r="O62" s="1">
        <f>SUM(O61-N62)</f>
        <v>94283</v>
      </c>
      <c r="R62" s="1">
        <f>Q62+R61</f>
        <v>0</v>
      </c>
    </row>
    <row r="63" ht="23.25" customHeight="1">
      <c r="A63">
        <f>A62+1</f>
        <v>51</v>
      </c>
      <c r="B63" s="6">
        <f>B62+1</f>
        <v>46154</v>
      </c>
      <c r="D63">
        <f>D62+E63</f>
        <v>143000</v>
      </c>
      <c r="G63" s="1">
        <v>0</v>
      </c>
      <c r="H63" s="1">
        <f>('Consumption Guide'!G58*O63)/1000</f>
        <v>18573.751</v>
      </c>
      <c r="I63" s="1">
        <f>IF((J63&gt;0),(J63-H63+E63),(I62-H63+E63))</f>
        <v>-407427.155</v>
      </c>
      <c r="J63">
        <f>(K63+M63+L63)</f>
        <v>0</v>
      </c>
      <c r="O63" s="1">
        <f>SUM(O62-N63)</f>
        <v>94283</v>
      </c>
      <c r="R63" s="1">
        <f>Q63+R62</f>
        <v>0</v>
      </c>
    </row>
    <row r="64" ht="23.25" customHeight="1">
      <c r="A64">
        <f>A63+1</f>
        <v>52</v>
      </c>
      <c r="B64" s="6">
        <f>B63+1</f>
        <v>46155</v>
      </c>
      <c r="D64">
        <f>D63+E64</f>
        <v>143000</v>
      </c>
      <c r="G64" s="1">
        <v>0</v>
      </c>
      <c r="H64" s="1">
        <f>('Consumption Guide'!G59*O64)/1000</f>
        <v>18573.751</v>
      </c>
      <c r="I64" s="1">
        <f>IF((J64&gt;0),(J64-H64+E64),(I63-H64+E64))</f>
        <v>-426000.906</v>
      </c>
      <c r="J64">
        <f>(K64+M64+L64)</f>
        <v>0</v>
      </c>
      <c r="O64" s="1">
        <f>SUM(O63-N64)</f>
        <v>94283</v>
      </c>
      <c r="R64" s="1">
        <f>Q64+R63</f>
        <v>0</v>
      </c>
    </row>
    <row r="65" ht="23.25" customHeight="1">
      <c r="A65">
        <f>A64+1</f>
        <v>53</v>
      </c>
      <c r="B65" s="6">
        <f>B64+1</f>
        <v>46156</v>
      </c>
      <c r="D65">
        <f>D64+E65</f>
        <v>143000</v>
      </c>
      <c r="G65" s="1">
        <v>0</v>
      </c>
      <c r="H65" s="1">
        <f>('Consumption Guide'!G60*O65)/1000</f>
        <v>18668.034</v>
      </c>
      <c r="I65" s="1">
        <f>IF((J65&gt;0),(J65-H65+E65),(I64-H65+E65))</f>
        <v>-444668.94</v>
      </c>
      <c r="J65">
        <f>(K65+M65+L65)</f>
        <v>0</v>
      </c>
      <c r="O65" s="1">
        <f>SUM(O64-N65)</f>
        <v>94283</v>
      </c>
      <c r="R65" s="1">
        <f>Q65+R64</f>
        <v>0</v>
      </c>
    </row>
    <row r="66" ht="23.25" customHeight="1">
      <c r="A66">
        <f>A65+1</f>
        <v>54</v>
      </c>
      <c r="B66" s="6">
        <f>B65+1</f>
        <v>46157</v>
      </c>
      <c r="D66">
        <f>D65+E66</f>
        <v>143000</v>
      </c>
      <c r="G66" s="1">
        <v>0</v>
      </c>
      <c r="H66" s="1">
        <f>('Consumption Guide'!G61*O66)/1000</f>
        <v>18573.751</v>
      </c>
      <c r="I66" s="1">
        <f>IF((J66&gt;0),(J66-H66+E66),(I65-H66+E66))</f>
        <v>-463242.691</v>
      </c>
      <c r="J66">
        <f>(K66+M66+L66)</f>
        <v>0</v>
      </c>
      <c r="O66" s="1">
        <f>SUM(O65-N66)</f>
        <v>94283</v>
      </c>
      <c r="R66" s="1">
        <f>Q66+R65</f>
        <v>0</v>
      </c>
    </row>
    <row r="67" ht="23.25" customHeight="1">
      <c r="A67">
        <f>A66+1</f>
        <v>55</v>
      </c>
      <c r="B67" s="6">
        <f>B66+1</f>
        <v>46158</v>
      </c>
      <c r="D67">
        <f>D66+E67</f>
        <v>143000</v>
      </c>
      <c r="G67" s="1">
        <v>0</v>
      </c>
      <c r="H67" s="1">
        <f>('Consumption Guide'!G62*O67)/1000</f>
        <v>18668.034</v>
      </c>
      <c r="I67" s="1">
        <f>IF((J67&gt;0),(J67-H67+E67),(I66-H67+E67))</f>
        <v>-481910.725</v>
      </c>
      <c r="J67">
        <f>(K67+M67+L67)</f>
        <v>0</v>
      </c>
      <c r="O67" s="1">
        <f>SUM(O66-N67)</f>
        <v>94283</v>
      </c>
      <c r="R67" s="1">
        <f>Q67+R66</f>
        <v>0</v>
      </c>
    </row>
    <row r="68" ht="23.25" customHeight="1">
      <c r="A68">
        <f>A67+1</f>
        <v>56</v>
      </c>
      <c r="B68" s="6">
        <f>B67+1</f>
        <v>46159</v>
      </c>
      <c r="D68">
        <f>D67+E68</f>
        <v>143000</v>
      </c>
      <c r="G68" s="1">
        <v>0</v>
      </c>
      <c r="H68" s="1">
        <f>('Consumption Guide'!G63*O68)/1000</f>
        <v>18573.751</v>
      </c>
      <c r="I68" s="1">
        <f>IF((J68&gt;0),(J68-H68+E68),(I67-H68+E68))</f>
        <v>-500484.476</v>
      </c>
      <c r="J68">
        <f>(K68+M68+L68)</f>
        <v>0</v>
      </c>
      <c r="O68" s="1">
        <f>SUM(O67-N68)</f>
        <v>94283</v>
      </c>
      <c r="R68" s="1">
        <f>Q68+R67</f>
        <v>0</v>
      </c>
    </row>
    <row r="69" ht="23.25" customHeight="1">
      <c r="A69">
        <f>A68+1</f>
        <v>57</v>
      </c>
      <c r="B69" s="6">
        <f>B68+1</f>
        <v>46160</v>
      </c>
      <c r="D69">
        <f>D68+E69</f>
        <v>143000</v>
      </c>
      <c r="G69" s="1">
        <f>G68-E69</f>
        <v>0</v>
      </c>
      <c r="H69" s="1">
        <f>('Consumption Guide'!G64*O69)/1000</f>
        <v>18385.185</v>
      </c>
      <c r="I69" s="1">
        <f>IF((J69&gt;0),(J69-H69+E69),(I68-H69+E69))</f>
        <v>-518869.661</v>
      </c>
      <c r="J69">
        <f>(K69+M69+L69)</f>
        <v>0</v>
      </c>
      <c r="O69" s="1">
        <f>SUM(O68-N69)</f>
        <v>94283</v>
      </c>
      <c r="R69" s="1">
        <f>Q69+R68</f>
        <v>0</v>
      </c>
    </row>
    <row r="70" ht="23.25" customHeight="1">
      <c r="A70">
        <f>A69+1</f>
        <v>58</v>
      </c>
      <c r="B70" s="6">
        <f>B69+1</f>
        <v>46161</v>
      </c>
      <c r="D70">
        <f>D69+E70</f>
        <v>143000</v>
      </c>
      <c r="G70" s="1">
        <f>G69-E70</f>
        <v>0</v>
      </c>
      <c r="H70" s="1">
        <f>('Consumption Guide'!G65*O70)/1000</f>
        <v>18385.185</v>
      </c>
      <c r="I70" s="1">
        <f>IF((J70&gt;0),(J70-H70+E70),(I69-H70+E70))</f>
        <v>-537254.846</v>
      </c>
      <c r="J70">
        <v>0</v>
      </c>
      <c r="O70" s="1">
        <f>SUM(O69-N70)</f>
        <v>94283</v>
      </c>
      <c r="R70" s="1">
        <f>Q70+R69</f>
        <v>0</v>
      </c>
    </row>
    <row r="71" ht="23.25" customHeight="1">
      <c r="A71">
        <f>A70+1</f>
        <v>59</v>
      </c>
      <c r="B71" s="6">
        <f>B70+1</f>
        <v>46162</v>
      </c>
      <c r="D71">
        <f>D70+E71</f>
        <v>143000</v>
      </c>
      <c r="H71" s="1">
        <f>('Consumption Guide'!G66*O71)/1000</f>
        <v>18385.185</v>
      </c>
      <c r="I71" s="1">
        <f>IF((J71&gt;0),(J71-H71+E71),(I70-H71+E71))</f>
        <v>-555640.031</v>
      </c>
      <c r="J71">
        <f>(K71+M71+L71)</f>
        <v>0</v>
      </c>
      <c r="O71" s="1">
        <f>SUM(O70-N71)</f>
        <v>94283</v>
      </c>
      <c r="R71" s="1">
        <f>Q71+R70</f>
        <v>0</v>
      </c>
    </row>
    <row r="72" ht="23.25" customHeight="1">
      <c r="A72">
        <f>A71+1</f>
        <v>60</v>
      </c>
      <c r="D72">
        <f>D71+E72</f>
        <v>143000</v>
      </c>
      <c r="H72" s="1">
        <f>('Consumption Guide'!G67*O72)/1000</f>
        <v>18385.185</v>
      </c>
      <c r="I72" s="1">
        <f>IF((J72&gt;0),(J72-H72+E72),(I71-H72+E72))</f>
        <v>-574025.216</v>
      </c>
      <c r="J72">
        <f>(K72+M72+L72)</f>
        <v>0</v>
      </c>
      <c r="O72" s="1">
        <f>SUM(O71-N72)</f>
        <v>94283</v>
      </c>
      <c r="R72" s="1">
        <f>Q72+R71</f>
        <v>0</v>
      </c>
    </row>
    <row r="73" ht="23.25" customHeight="1">
      <c r="K73" t="str">
        <v>Total Morts</v>
      </c>
      <c r="N73" s="1" t="str">
        <f>N51</f>
        <v/>
      </c>
    </row>
    <row r="74" ht="23.25" customHeight="1">
      <c r="K74" t="str">
        <v>Total Birds Caught</v>
      </c>
      <c r="N74">
        <f>N44+N46+N47+N54+N55+N63+N64</f>
        <v>0</v>
      </c>
    </row>
    <row r="75" ht="23.25" customHeight="1">
      <c r="C75" s="6" t="str">
        <v xml:space="preserve">Total Feed Ordered </v>
      </c>
      <c r="E75" s="1">
        <f>SUM(E12:E72)</f>
        <v>143000</v>
      </c>
      <c r="G75">
        <f>SUM(E47:E65)</f>
        <v>0</v>
      </c>
    </row>
    <row r="76" ht="23.25" customHeight="1"/>
    <row r="77" ht="23.25" customHeight="1">
      <c r="D77" s="5">
        <f>E75/C2</f>
        <v>1.51671033</v>
      </c>
      <c r="E77" t="str">
        <v>KG/BIRD</v>
      </c>
    </row>
    <row r="78" ht="23.25" customHeight="1">
      <c r="O78" s="1">
        <f>N33+N51</f>
        <v>0</v>
      </c>
    </row>
    <row r="79" ht="23.25" customHeight="1"/>
    <row r="80" ht="23.25" customHeight="1"/>
    <row r="81" ht="23.25" customHeight="1"/>
    <row r="82" ht="23.25" customHeight="1"/>
    <row r="83" ht="23.25" customHeight="1"/>
    <row r="84" ht="23.25" customHeight="1"/>
    <row r="85" ht="23.25" customHeight="1"/>
    <row r="86" ht="23.25" customHeight="1"/>
    <row r="87" ht="23.25" customHeight="1"/>
    <row r="88" ht="23.25" customHeight="1"/>
    <row r="89" ht="23.25" customHeight="1"/>
    <row r="90" ht="23.25" customHeight="1"/>
    <row r="91" ht="23.25" customHeight="1"/>
    <row r="92" ht="23.25" customHeight="1"/>
    <row r="93" ht="23.25" customHeight="1"/>
    <row r="94" ht="23.25" customHeight="1"/>
    <row r="95" ht="23.25" customHeight="1"/>
    <row r="96" ht="23.25" customHeight="1"/>
    <row r="97" ht="23.25" customHeight="1"/>
    <row r="98" ht="23.25" customHeight="1"/>
    <row r="99" ht="23.25" customHeight="1"/>
    <row r="100" ht="23.25" customHeight="1"/>
    <row r="101" ht="23.25" customHeight="1"/>
    <row r="102" ht="23.25" customHeight="1"/>
    <row r="103" ht="23.25" customHeight="1"/>
    <row r="104" ht="23.25" customHeight="1"/>
    <row r="105" ht="23.25" customHeight="1"/>
    <row r="106" ht="23.25" customHeight="1"/>
    <row r="107" ht="23.25" customHeight="1"/>
    <row r="108" ht="23.25" customHeight="1"/>
    <row r="109" ht="23.25" customHeight="1"/>
    <row r="110" ht="23.25" customHeight="1"/>
    <row r="111" ht="23.25" customHeight="1"/>
    <row r="112" ht="23.25" customHeight="1"/>
    <row r="113" ht="23.25" customHeight="1"/>
    <row r="114" ht="23.25" customHeight="1"/>
    <row r="115" ht="23.25" customHeight="1"/>
    <row r="116" ht="23.25" customHeight="1"/>
    <row r="117" ht="23.25" customHeight="1"/>
    <row r="118" ht="23.25" customHeight="1"/>
    <row r="119" ht="23.25" customHeight="1"/>
    <row r="120" ht="23.25" customHeight="1"/>
    <row r="121" ht="23.25" customHeight="1"/>
    <row r="122" ht="23.25" customHeight="1"/>
    <row r="123" ht="23.25" customHeight="1"/>
    <row r="124" ht="23.25" customHeight="1"/>
    <row r="125" ht="23.25" customHeight="1"/>
    <row r="126" ht="23.25" customHeight="1"/>
    <row r="127" ht="23.25" customHeight="1"/>
    <row r="128" ht="23.25" customHeight="1"/>
    <row r="129" ht="23.25" customHeight="1"/>
    <row r="130" ht="23.25" customHeight="1"/>
    <row r="131" ht="23.25" customHeight="1"/>
    <row r="132" ht="23.25" customHeight="1"/>
    <row r="133" ht="23.25" customHeight="1"/>
    <row r="134" ht="23.25" customHeight="1"/>
    <row r="135" ht="23.25" customHeight="1"/>
    <row r="136" ht="23.25" customHeight="1"/>
    <row r="137" ht="23.25" customHeight="1"/>
    <row r="138" ht="23.25" customHeight="1"/>
    <row r="139" ht="23.25" customHeight="1"/>
    <row r="140" ht="23.25" customHeight="1"/>
    <row r="141" ht="23.25" customHeight="1"/>
    <row r="142" ht="23.25" customHeight="1"/>
    <row r="143" ht="23.25" customHeight="1"/>
    <row r="144" ht="23.25" customHeight="1"/>
    <row r="145" ht="23.25" customHeight="1"/>
    <row r="146" ht="23.25" customHeight="1"/>
    <row r="147" ht="23.25" customHeight="1"/>
    <row r="148" ht="23.25" customHeight="1"/>
    <row r="149" ht="23.25" customHeight="1"/>
    <row r="150" ht="23.25" customHeight="1"/>
    <row r="151" ht="23.25" customHeight="1"/>
    <row r="152" ht="23.25" customHeight="1"/>
    <row r="153" ht="23.25" customHeight="1"/>
    <row r="154" ht="23.25" customHeight="1"/>
    <row r="155" ht="23.25" customHeight="1"/>
    <row r="156" ht="23.25" customHeight="1"/>
    <row r="157" ht="23.25" customHeight="1"/>
    <row r="158" ht="23.25" customHeight="1"/>
    <row r="159" ht="23.25" customHeight="1"/>
    <row r="160" ht="23.25" customHeight="1"/>
    <row r="161" ht="23.25" customHeight="1"/>
    <row r="162" ht="23.25" customHeight="1"/>
    <row r="163" ht="23.25" customHeight="1"/>
    <row r="164" ht="23.25" customHeight="1"/>
    <row r="165" ht="23.25" customHeight="1"/>
    <row r="166" ht="23.25" customHeight="1"/>
    <row r="167" ht="23.25" customHeight="1"/>
    <row r="168" ht="23.25" customHeight="1"/>
    <row r="169" ht="23.25" customHeight="1"/>
    <row r="170" ht="23.25" customHeight="1"/>
    <row r="171" ht="23.25" customHeight="1"/>
    <row r="172" ht="23.25" customHeight="1"/>
    <row r="173" ht="23.25" customHeight="1"/>
    <row r="174" ht="23.25" customHeight="1"/>
    <row r="175" ht="23.25" customHeight="1"/>
    <row r="176" ht="23.25" customHeight="1"/>
    <row r="177" ht="23.25" customHeight="1"/>
    <row r="178" ht="23.25" customHeight="1"/>
    <row r="179" ht="23.25" customHeight="1"/>
    <row r="180" ht="23.25" customHeight="1"/>
    <row r="181" ht="23.25" customHeight="1"/>
    <row r="182" ht="23.25" customHeight="1"/>
    <row r="183" ht="23.25" customHeight="1"/>
    <row r="184" ht="23.25" customHeight="1"/>
    <row r="185" ht="23.25" customHeight="1"/>
    <row r="186" ht="23.25" customHeight="1"/>
    <row r="187" ht="23.25" customHeight="1"/>
    <row r="188" ht="23.25" customHeight="1"/>
    <row r="189" ht="23.25" customHeight="1"/>
    <row r="190" ht="23.25" customHeight="1"/>
    <row r="191" ht="23.25" customHeight="1"/>
    <row r="192" ht="23.25" customHeight="1"/>
    <row r="193" ht="23.25" customHeight="1"/>
    <row r="194" ht="23.25" customHeight="1"/>
    <row r="195" ht="23.25" customHeight="1"/>
    <row r="196" ht="23.25" customHeight="1"/>
    <row r="197" ht="23.25" customHeight="1"/>
    <row r="198" ht="23.25" customHeight="1"/>
    <row r="199" ht="23.25" customHeight="1"/>
    <row r="200" ht="23.25" customHeight="1"/>
    <row r="201" ht="23.25" customHeight="1"/>
    <row r="202" ht="23.25" customHeight="1"/>
    <row r="203" ht="23.25" customHeight="1"/>
    <row r="204" ht="23.25" customHeight="1"/>
    <row r="205" ht="23.25" customHeight="1"/>
    <row r="206" ht="23.25" customHeight="1"/>
    <row r="207" ht="23.25" customHeight="1"/>
    <row r="208" ht="23.25" customHeight="1"/>
    <row r="209" ht="23.25" customHeight="1"/>
    <row r="210" ht="23.25" customHeight="1"/>
    <row r="211" ht="23.25" customHeight="1"/>
    <row r="212" ht="23.25" customHeight="1"/>
    <row r="213" ht="23.25" customHeight="1"/>
    <row r="214" ht="23.25" customHeight="1"/>
    <row r="215" ht="23.25" customHeight="1"/>
    <row r="216" ht="23.25" customHeight="1"/>
    <row r="217" ht="23.25" customHeight="1"/>
    <row r="218" ht="23.25" customHeight="1"/>
    <row r="219" ht="23.25" customHeight="1"/>
    <row r="220" ht="23.25" customHeight="1"/>
    <row r="221" ht="23.25" customHeight="1"/>
    <row r="222" ht="23.25" customHeight="1"/>
    <row r="223" ht="23.25" customHeight="1"/>
    <row r="224" ht="23.25" customHeight="1"/>
    <row r="225" ht="23.25" customHeight="1"/>
    <row r="226" ht="23.25" customHeight="1"/>
    <row r="227" ht="23.25" customHeight="1"/>
    <row r="228" ht="23.25" customHeight="1"/>
    <row r="229" ht="23.25" customHeight="1"/>
    <row r="230" ht="23.25" customHeight="1"/>
    <row r="231" ht="23.25" customHeight="1"/>
    <row r="232" ht="23.25" customHeight="1"/>
    <row r="233" ht="23.25" customHeight="1"/>
    <row r="234" ht="23.25" customHeight="1"/>
    <row r="235" ht="23.25" customHeight="1"/>
    <row r="236" ht="23.25" customHeight="1"/>
    <row r="237" ht="23.25" customHeight="1"/>
    <row r="238" ht="23.25" customHeight="1"/>
    <row r="239" ht="23.25" customHeight="1"/>
    <row r="240" ht="23.25" customHeight="1"/>
    <row r="241" ht="23.25" customHeight="1"/>
    <row r="242" ht="23.25" customHeight="1"/>
    <row r="243" ht="23.25" customHeight="1"/>
    <row r="244" ht="23.25" customHeight="1"/>
    <row r="245" ht="23.25" customHeight="1"/>
    <row r="246" ht="23.25" customHeight="1"/>
    <row r="247" ht="23.25" customHeight="1"/>
    <row r="248" ht="23.25" customHeight="1"/>
    <row r="249" ht="23.25" customHeight="1"/>
    <row r="250" ht="23.25" customHeight="1"/>
    <row r="251" ht="23.25" customHeight="1"/>
    <row r="252" ht="23.25" customHeight="1"/>
    <row r="253" ht="23.25" customHeight="1"/>
    <row r="254" ht="23.25" customHeight="1"/>
    <row r="255" ht="23.25" customHeight="1"/>
    <row r="256" ht="23.25" customHeight="1"/>
    <row r="257" ht="23.25" customHeight="1"/>
    <row r="258" ht="23.25" customHeight="1"/>
    <row r="259" ht="23.25" customHeight="1"/>
    <row r="260" ht="23.25" customHeight="1"/>
    <row r="261" ht="23.25" customHeight="1"/>
    <row r="262" ht="23.25" customHeight="1"/>
    <row r="263" ht="23.25" customHeight="1"/>
    <row r="264" ht="23.25" customHeight="1"/>
    <row r="265" ht="23.25" customHeight="1"/>
    <row r="266" ht="23.25" customHeight="1"/>
    <row r="267" ht="23.25" customHeight="1"/>
    <row r="268" ht="23.25" customHeight="1"/>
    <row r="269" ht="23.25" customHeight="1"/>
    <row r="270" ht="23.25" customHeight="1"/>
    <row r="271" ht="23.25" customHeight="1"/>
    <row r="272" ht="23.25" customHeight="1"/>
    <row r="273" ht="23.25" customHeight="1"/>
    <row r="274" ht="23.25" customHeight="1"/>
    <row r="275" ht="23.25" customHeight="1"/>
    <row r="276" ht="23.25" customHeight="1"/>
    <row r="277" ht="23.25" customHeight="1"/>
    <row r="278" ht="23.25" customHeight="1"/>
    <row r="279" ht="23.25" customHeight="1"/>
    <row r="280" ht="23.25" customHeight="1"/>
    <row r="281" ht="23.25" customHeight="1"/>
    <row r="282" ht="23.25" customHeight="1"/>
    <row r="283" ht="23.25" customHeight="1"/>
    <row r="284" ht="23.25" customHeight="1"/>
    <row r="285" ht="23.25" customHeight="1"/>
    <row r="286" ht="23.25" customHeight="1"/>
    <row r="287" ht="23.25" customHeight="1"/>
    <row r="288" ht="23.25" customHeight="1"/>
    <row r="289" ht="23.25" customHeight="1"/>
    <row r="290" ht="23.25" customHeight="1"/>
    <row r="291" ht="23.25" customHeight="1"/>
    <row r="292" ht="23.25" customHeight="1"/>
    <row r="293" ht="23.25" customHeight="1"/>
    <row r="294" ht="23.25" customHeight="1"/>
    <row r="295" ht="23.25" customHeight="1"/>
    <row r="296" ht="23.25" customHeight="1"/>
    <row r="297" ht="23.25" customHeight="1"/>
    <row r="298" ht="23.25" customHeight="1"/>
    <row r="299" ht="23.25" customHeight="1"/>
    <row r="300" ht="23.25" customHeight="1"/>
    <row r="301" ht="23.25" customHeight="1"/>
    <row r="302" ht="23.25" customHeight="1"/>
    <row r="303" ht="23.25" customHeight="1"/>
    <row r="304" ht="23.25" customHeight="1"/>
    <row r="305" ht="23.25" customHeight="1"/>
    <row r="306" ht="23.25" customHeight="1"/>
    <row r="307" ht="23.25" customHeight="1"/>
    <row r="308" ht="23.25" customHeight="1"/>
    <row r="309" ht="23.25" customHeight="1"/>
    <row r="310" ht="23.25" customHeight="1"/>
    <row r="311" ht="23.25" customHeight="1"/>
    <row r="312" ht="23.25" customHeight="1"/>
    <row r="313" ht="23.25" customHeight="1"/>
    <row r="314" ht="23.25" customHeight="1"/>
    <row r="315" ht="23.25" customHeight="1"/>
    <row r="316" ht="23.25" customHeight="1"/>
    <row r="317" ht="23.25" customHeight="1"/>
    <row r="318" ht="23.25" customHeight="1"/>
    <row r="319" ht="23.25" customHeight="1"/>
    <row r="320" ht="23.25" customHeight="1"/>
    <row r="321" ht="23.25" customHeight="1"/>
    <row r="322" ht="23.25" customHeight="1"/>
    <row r="323" ht="23.25" customHeight="1"/>
    <row r="324" ht="23.25" customHeight="1"/>
    <row r="325" ht="23.25" customHeight="1"/>
    <row r="326" ht="23.25" customHeight="1"/>
    <row r="327" ht="23.25" customHeight="1"/>
    <row r="328" ht="23.25" customHeight="1"/>
    <row r="329" ht="23.25" customHeight="1"/>
    <row r="330" ht="23.25" customHeight="1"/>
    <row r="331" ht="23.25" customHeight="1"/>
    <row r="332" ht="23.25" customHeight="1"/>
    <row r="333" ht="23.25" customHeight="1"/>
    <row r="334" ht="23.25" customHeight="1"/>
    <row r="335" ht="23.25" customHeight="1"/>
    <row r="336" ht="23.25" customHeight="1"/>
    <row r="337" ht="23.25" customHeight="1"/>
    <row r="338" ht="23.25" customHeight="1"/>
    <row r="339" ht="23.25" customHeight="1"/>
    <row r="340" ht="23.25" customHeight="1"/>
    <row r="341" ht="23.25" customHeight="1"/>
    <row r="342" ht="23.25" customHeight="1"/>
    <row r="343" ht="23.25" customHeight="1"/>
    <row r="344" ht="23.25" customHeight="1"/>
    <row r="345" ht="23.25" customHeight="1"/>
    <row r="346" ht="23.25" customHeight="1"/>
    <row r="347" ht="23.25" customHeight="1"/>
    <row r="348" ht="23.25" customHeight="1"/>
    <row r="349" ht="23.25" customHeight="1"/>
    <row r="350" ht="23.25" customHeight="1"/>
    <row r="351" ht="23.25" customHeight="1"/>
    <row r="352" ht="23.25" customHeight="1"/>
    <row r="353" ht="23.25" customHeight="1"/>
    <row r="354" ht="23.25" customHeight="1"/>
    <row r="355" ht="23.25" customHeight="1"/>
    <row r="356" ht="23.25" customHeight="1"/>
    <row r="357" ht="23.25" customHeight="1"/>
    <row r="358" ht="23.25" customHeight="1"/>
    <row r="359" ht="23.25" customHeight="1"/>
    <row r="360" ht="23.25" customHeight="1"/>
    <row r="361" ht="23.25" customHeight="1"/>
    <row r="362" ht="23.25" customHeight="1"/>
    <row r="363" ht="23.25" customHeight="1"/>
    <row r="364" ht="23.25" customHeight="1"/>
    <row r="365" ht="23.25" customHeight="1"/>
    <row r="366" ht="23.25" customHeight="1"/>
    <row r="367" ht="23.25" customHeight="1"/>
    <row r="368" ht="23.25" customHeight="1"/>
    <row r="369" ht="23.25" customHeight="1"/>
    <row r="370" ht="23.25" customHeight="1"/>
    <row r="371" ht="23.25" customHeight="1"/>
    <row r="372" ht="23.25" customHeight="1"/>
    <row r="373" ht="23.25" customHeight="1"/>
    <row r="374" ht="23.25" customHeight="1"/>
    <row r="375" ht="23.25" customHeight="1"/>
    <row r="376" ht="23.25" customHeight="1"/>
    <row r="377" ht="23.25" customHeight="1"/>
    <row r="378" ht="23.25" customHeight="1"/>
    <row r="379" ht="23.25" customHeight="1"/>
    <row r="380" ht="23.25" customHeight="1"/>
    <row r="381" ht="23.25" customHeight="1"/>
    <row r="382" ht="23.25" customHeight="1"/>
    <row r="383" ht="23.25" customHeight="1"/>
    <row r="384" ht="23.25" customHeight="1"/>
    <row r="385" ht="23.25" customHeight="1"/>
    <row r="386" ht="23.25" customHeight="1"/>
    <row r="387" ht="23.25" customHeight="1"/>
    <row r="388" ht="23.25" customHeight="1"/>
    <row r="389" ht="23.25" customHeight="1"/>
    <row r="390" ht="23.25" customHeight="1"/>
    <row r="391" ht="23.25" customHeight="1"/>
    <row r="392" ht="23.25" customHeight="1"/>
    <row r="393" ht="23.25" customHeight="1"/>
    <row r="394" ht="23.25" customHeight="1"/>
    <row r="395" ht="23.25" customHeight="1"/>
    <row r="396" ht="23.25" customHeight="1"/>
    <row r="397" ht="23.25" customHeight="1"/>
    <row r="398" ht="23.25" customHeight="1"/>
    <row r="399" ht="23.25" customHeight="1"/>
    <row r="400" ht="23.25" customHeight="1"/>
    <row r="401" ht="23.25" customHeight="1"/>
    <row r="402" ht="23.25" customHeight="1"/>
    <row r="403" ht="23.25" customHeight="1"/>
    <row r="404" ht="23.25" customHeight="1"/>
    <row r="405" ht="23.25" customHeight="1"/>
    <row r="406" ht="23.25" customHeight="1"/>
    <row r="407" ht="23.25" customHeight="1"/>
    <row r="408" ht="23.25" customHeight="1"/>
    <row r="409" ht="23.25" customHeight="1"/>
    <row r="410" ht="23.25" customHeight="1"/>
    <row r="411" ht="23.25" customHeight="1"/>
    <row r="412" ht="23.25" customHeight="1"/>
    <row r="413" ht="23.25" customHeight="1"/>
    <row r="414" ht="23.25" customHeight="1"/>
    <row r="415" ht="23.25" customHeight="1"/>
    <row r="416" ht="23.25" customHeight="1"/>
    <row r="417" ht="23.25" customHeight="1"/>
    <row r="418" ht="23.25" customHeight="1"/>
    <row r="419" ht="23.25" customHeight="1"/>
    <row r="420" ht="23.25" customHeight="1"/>
    <row r="421" ht="23.25" customHeight="1"/>
    <row r="422" ht="23.25" customHeight="1"/>
    <row r="423" ht="23.25" customHeight="1"/>
    <row r="424" ht="23.25" customHeight="1"/>
    <row r="425" ht="23.25" customHeight="1"/>
    <row r="426" ht="23.25" customHeight="1"/>
    <row r="427" ht="23.25" customHeight="1"/>
    <row r="428" ht="23.25" customHeight="1"/>
    <row r="429" ht="23.25" customHeight="1"/>
    <row r="430" ht="23.25" customHeight="1"/>
    <row r="431" ht="23.25" customHeight="1"/>
    <row r="432" ht="23.25" customHeight="1"/>
    <row r="433" ht="23.25" customHeight="1"/>
    <row r="434" ht="23.25" customHeight="1"/>
    <row r="435" ht="23.25" customHeight="1"/>
    <row r="436" ht="23.25" customHeight="1"/>
    <row r="437" ht="23.25" customHeight="1"/>
    <row r="438" ht="23.25" customHeight="1"/>
    <row r="439" ht="23.25" customHeight="1"/>
    <row r="440" ht="23.25" customHeight="1"/>
    <row r="441" ht="23.25" customHeight="1"/>
    <row r="442" ht="23.25" customHeight="1"/>
    <row r="443" ht="23.25" customHeight="1"/>
    <row r="444" ht="23.25" customHeight="1"/>
    <row r="445" ht="23.25" customHeight="1"/>
    <row r="446" ht="23.25" customHeight="1"/>
    <row r="447" ht="23.25" customHeight="1"/>
    <row r="448" ht="23.25" customHeight="1"/>
    <row r="449" ht="23.25" customHeight="1"/>
    <row r="450" ht="23.25" customHeight="1"/>
    <row r="451" ht="23.25" customHeight="1"/>
    <row r="452" ht="23.25" customHeight="1"/>
    <row r="453" ht="23.25" customHeight="1"/>
    <row r="454" ht="23.25" customHeight="1"/>
    <row r="455" ht="23.25" customHeight="1"/>
    <row r="456" ht="23.25" customHeight="1"/>
    <row r="457" ht="23.25" customHeight="1"/>
    <row r="458" ht="23.25" customHeight="1"/>
    <row r="459" ht="23.25" customHeight="1"/>
    <row r="460" ht="23.25" customHeight="1"/>
    <row r="461" ht="23.25" customHeight="1"/>
    <row r="462" ht="23.25" customHeight="1"/>
    <row r="463" ht="23.25" customHeight="1"/>
    <row r="464" ht="23.25" customHeight="1"/>
    <row r="465" ht="23.25" customHeight="1"/>
    <row r="466" ht="23.25" customHeight="1"/>
    <row r="467" ht="23.25" customHeight="1"/>
    <row r="468" ht="23.25" customHeight="1"/>
    <row r="469" ht="23.25" customHeight="1"/>
    <row r="470" ht="23.25" customHeight="1"/>
    <row r="471" ht="23.25" customHeight="1"/>
    <row r="472" ht="23.25" customHeight="1"/>
    <row r="473" ht="23.25" customHeight="1"/>
    <row r="474" ht="23.25" customHeight="1"/>
    <row r="475" ht="23.25" customHeight="1"/>
    <row r="476" ht="23.25" customHeight="1"/>
    <row r="477" ht="23.25" customHeight="1"/>
    <row r="478" ht="23.25" customHeight="1"/>
    <row r="479" ht="23.25" customHeight="1"/>
    <row r="480" ht="23.25" customHeight="1"/>
    <row r="481" ht="23.25" customHeight="1"/>
    <row r="482" ht="23.25" customHeight="1"/>
    <row r="483" ht="23.25" customHeight="1"/>
    <row r="484" ht="23.25" customHeight="1"/>
    <row r="485" ht="23.25" customHeight="1"/>
    <row r="486" ht="23.25" customHeight="1"/>
    <row r="487" ht="23.25" customHeight="1"/>
    <row r="488" ht="23.25" customHeight="1"/>
    <row r="489" ht="23.25" customHeight="1"/>
    <row r="490" ht="23.25" customHeight="1"/>
    <row r="491" ht="23.25" customHeight="1"/>
    <row r="492" ht="23.25" customHeight="1"/>
    <row r="493" ht="23.25" customHeight="1"/>
    <row r="494" ht="23.25" customHeight="1"/>
    <row r="495" ht="23.25" customHeight="1"/>
    <row r="496" ht="23.25" customHeight="1"/>
    <row r="497" ht="23.25" customHeight="1"/>
    <row r="498" ht="23.25" customHeight="1"/>
    <row r="499" ht="23.25" customHeight="1"/>
    <row r="500" ht="23.25" customHeight="1"/>
    <row r="501" ht="23.25" customHeight="1"/>
    <row r="502" ht="23.25" customHeight="1"/>
    <row r="503" ht="23.25" customHeight="1"/>
    <row r="504" ht="23.25" customHeight="1"/>
    <row r="505" ht="23.25" customHeight="1"/>
    <row r="506" ht="23.25" customHeight="1"/>
    <row r="507" ht="23.25" customHeight="1"/>
    <row r="508" ht="23.25" customHeight="1"/>
    <row r="509" ht="23.25" customHeight="1"/>
    <row r="510" ht="23.25" customHeight="1"/>
    <row r="511" ht="23.25" customHeight="1"/>
    <row r="512" ht="23.25" customHeight="1"/>
    <row r="513" ht="23.25" customHeight="1"/>
    <row r="514" ht="23.25" customHeight="1"/>
    <row r="515" ht="23.25" customHeight="1"/>
    <row r="516" ht="23.25" customHeight="1"/>
    <row r="517" ht="23.25" customHeight="1"/>
    <row r="518" ht="23.25" customHeight="1"/>
    <row r="519" ht="23.25" customHeight="1"/>
    <row r="520" ht="23.25" customHeight="1"/>
    <row r="521" ht="23.25" customHeight="1"/>
    <row r="522" ht="23.25" customHeight="1"/>
    <row r="523" ht="23.25" customHeight="1"/>
    <row r="524" ht="23.25" customHeight="1"/>
    <row r="525" ht="23.25" customHeight="1"/>
    <row r="526" ht="23.25" customHeight="1"/>
    <row r="527" ht="23.25" customHeight="1"/>
    <row r="528" ht="23.25" customHeight="1"/>
    <row r="529" ht="23.25" customHeight="1"/>
    <row r="530" ht="23.25" customHeight="1"/>
    <row r="531" ht="23.25" customHeight="1"/>
    <row r="532" ht="23.25" customHeight="1"/>
    <row r="533" ht="23.25" customHeight="1"/>
    <row r="534" ht="23.25" customHeight="1"/>
    <row r="535" ht="23.25" customHeight="1"/>
    <row r="536" ht="23.25" customHeight="1"/>
    <row r="537" ht="23.25" customHeight="1"/>
    <row r="538" ht="23.25" customHeight="1"/>
    <row r="539" ht="23.25" customHeight="1"/>
    <row r="540" ht="23.25" customHeight="1"/>
    <row r="541" ht="23.25" customHeight="1"/>
    <row r="542" ht="23.25" customHeight="1"/>
    <row r="543" ht="23.25" customHeight="1"/>
    <row r="544" ht="23.25" customHeight="1"/>
    <row r="545" ht="23.25" customHeight="1"/>
    <row r="546" ht="23.25" customHeight="1"/>
    <row r="547" ht="23.25" customHeight="1"/>
    <row r="548" ht="23.25" customHeight="1"/>
    <row r="549" ht="23.25" customHeight="1"/>
    <row r="550" ht="23.25" customHeight="1"/>
    <row r="551" ht="23.25" customHeight="1"/>
    <row r="552" ht="23.25" customHeight="1"/>
    <row r="553" ht="23.25" customHeight="1"/>
    <row r="554" ht="23.25" customHeight="1"/>
    <row r="555" ht="23.25" customHeight="1"/>
    <row r="556" ht="23.25" customHeight="1"/>
    <row r="557" ht="23.25" customHeight="1"/>
    <row r="558" ht="23.25" customHeight="1"/>
    <row r="559" ht="23.25" customHeight="1"/>
    <row r="560" ht="23.25" customHeight="1"/>
    <row r="561" ht="23.25" customHeight="1"/>
    <row r="562" ht="23.25" customHeight="1"/>
    <row r="563" ht="23.25" customHeight="1"/>
    <row r="564" ht="23.25" customHeight="1"/>
    <row r="565" ht="23.25" customHeight="1"/>
    <row r="566" ht="23.25" customHeight="1"/>
    <row r="567" ht="23.25" customHeight="1"/>
    <row r="568" ht="23.25" customHeight="1"/>
    <row r="569" ht="23.25" customHeight="1"/>
    <row r="570" ht="23.25" customHeight="1"/>
    <row r="571" ht="23.25" customHeight="1"/>
    <row r="572" ht="23.25" customHeight="1"/>
    <row r="573" ht="23.25" customHeight="1"/>
    <row r="574" ht="23.25" customHeight="1"/>
    <row r="575" ht="23.25" customHeight="1"/>
    <row r="576" ht="23.25" customHeight="1"/>
    <row r="577" ht="23.25" customHeight="1"/>
    <row r="578" ht="23.25" customHeight="1"/>
    <row r="579" ht="23.25" customHeight="1"/>
    <row r="580" ht="23.25" customHeight="1"/>
    <row r="581" ht="23.25" customHeight="1"/>
    <row r="582" ht="23.25" customHeight="1"/>
    <row r="583" ht="23.25" customHeight="1"/>
    <row r="584" ht="23.25" customHeight="1"/>
    <row r="585" ht="23.25" customHeight="1"/>
    <row r="586" ht="23.25" customHeight="1"/>
    <row r="587" ht="23.25" customHeight="1"/>
    <row r="588" ht="23.25" customHeight="1"/>
    <row r="589" ht="23.25" customHeight="1"/>
    <row r="590" ht="23.25" customHeight="1"/>
    <row r="591" ht="23.25" customHeight="1"/>
    <row r="592" ht="23.25" customHeight="1"/>
    <row r="593" ht="23.25" customHeight="1"/>
    <row r="594" ht="23.25" customHeight="1"/>
    <row r="595" ht="23.25" customHeight="1"/>
    <row r="596" ht="23.25" customHeight="1"/>
    <row r="597" ht="23.25" customHeight="1"/>
    <row r="598" ht="23.25" customHeight="1"/>
    <row r="599" ht="23.25" customHeight="1"/>
    <row r="600" ht="23.25" customHeight="1"/>
    <row r="601" ht="23.25" customHeight="1"/>
    <row r="602" ht="23.25" customHeight="1"/>
    <row r="603" ht="23.25" customHeight="1"/>
    <row r="604" ht="23.25" customHeight="1"/>
    <row r="605" ht="23.25" customHeight="1"/>
    <row r="606" ht="23.25" customHeight="1"/>
    <row r="607" ht="23.25" customHeight="1"/>
    <row r="608" ht="23.25" customHeight="1"/>
    <row r="609" ht="23.25" customHeight="1"/>
    <row r="610" ht="23.25" customHeight="1"/>
    <row r="611" ht="23.25" customHeight="1"/>
    <row r="612" ht="23.25" customHeight="1"/>
    <row r="613" ht="23.25" customHeight="1"/>
    <row r="614" ht="23.25" customHeight="1"/>
    <row r="615" ht="23.25" customHeight="1"/>
    <row r="616" ht="23.25" customHeight="1"/>
    <row r="617" ht="23.25" customHeight="1"/>
    <row r="618" ht="23.25" customHeight="1"/>
    <row r="619" ht="23.25" customHeight="1"/>
    <row r="620" ht="23.25" customHeight="1"/>
    <row r="621" ht="23.25" customHeight="1"/>
    <row r="622" ht="23.25" customHeight="1"/>
    <row r="623" ht="23.25" customHeight="1"/>
    <row r="624" ht="23.25" customHeight="1"/>
    <row r="625" ht="23.25" customHeight="1"/>
    <row r="626" ht="23.25" customHeight="1"/>
    <row r="627" ht="23.25" customHeight="1"/>
    <row r="628" ht="23.25" customHeight="1"/>
    <row r="629" ht="23.25" customHeight="1"/>
    <row r="630" ht="23.25" customHeight="1"/>
    <row r="631" ht="23.25" customHeight="1"/>
    <row r="632" ht="23.25" customHeight="1"/>
    <row r="633" ht="23.25" customHeight="1"/>
    <row r="634" ht="23.25" customHeight="1"/>
    <row r="635" ht="23.25" customHeight="1"/>
    <row r="636" ht="23.25" customHeight="1"/>
    <row r="637" ht="23.25" customHeight="1"/>
    <row r="638" ht="23.25" customHeight="1"/>
    <row r="639" ht="23.25" customHeight="1"/>
    <row r="640" ht="23.25" customHeight="1"/>
    <row r="641" ht="23.25" customHeight="1"/>
    <row r="642" ht="23.25" customHeight="1"/>
    <row r="643" ht="23.25" customHeight="1"/>
    <row r="644" ht="23.25" customHeight="1"/>
    <row r="645" ht="23.25" customHeight="1"/>
    <row r="646" ht="23.25" customHeight="1"/>
    <row r="647" ht="23.25" customHeight="1"/>
    <row r="648" ht="23.25" customHeight="1"/>
    <row r="649" ht="23.25" customHeight="1"/>
    <row r="650" ht="23.25" customHeight="1"/>
    <row r="651" ht="23.25" customHeight="1"/>
    <row r="652" ht="23.25" customHeight="1"/>
    <row r="653" ht="23.25" customHeight="1"/>
    <row r="654" ht="23.25" customHeight="1"/>
    <row r="655" ht="23.25" customHeight="1"/>
    <row r="656" ht="23.25" customHeight="1"/>
    <row r="657" ht="23.25" customHeight="1"/>
    <row r="658" ht="23.25" customHeight="1"/>
    <row r="659" ht="23.25" customHeight="1"/>
    <row r="660" ht="23.25" customHeight="1"/>
    <row r="661" ht="23.25" customHeight="1"/>
    <row r="662" ht="23.25" customHeight="1"/>
    <row r="663" ht="23.25" customHeight="1"/>
    <row r="664" ht="23.25" customHeight="1"/>
    <row r="665" ht="23.25" customHeight="1"/>
    <row r="666" ht="23.25" customHeight="1"/>
    <row r="667" ht="23.25" customHeight="1"/>
    <row r="668" ht="23.25" customHeight="1"/>
    <row r="669" ht="23.25" customHeight="1"/>
    <row r="670" ht="23.25" customHeight="1"/>
    <row r="671" ht="23.25" customHeight="1"/>
    <row r="672" ht="23.25" customHeight="1"/>
    <row r="673" ht="23.25" customHeight="1"/>
    <row r="674" ht="23.25" customHeight="1"/>
    <row r="675" ht="23.25" customHeight="1"/>
    <row r="676" ht="23.25" customHeight="1"/>
    <row r="677" ht="23.25" customHeight="1"/>
    <row r="678" ht="23.25" customHeight="1"/>
    <row r="679" ht="23.25" customHeight="1"/>
    <row r="680" ht="23.25" customHeight="1"/>
    <row r="681" ht="23.25" customHeight="1"/>
    <row r="682" ht="23.25" customHeight="1"/>
    <row r="683" ht="23.25" customHeight="1"/>
    <row r="684" ht="23.25" customHeight="1"/>
    <row r="685" ht="23.25" customHeight="1"/>
    <row r="686" ht="23.25" customHeight="1"/>
    <row r="687" ht="23.25" customHeight="1"/>
    <row r="688" ht="23.25" customHeight="1"/>
    <row r="689" ht="23.25" customHeight="1"/>
    <row r="690" ht="23.25" customHeight="1"/>
    <row r="691" ht="23.25" customHeight="1"/>
    <row r="692" ht="23.25" customHeight="1"/>
    <row r="693" ht="23.25" customHeight="1"/>
    <row r="694" ht="23.25" customHeight="1"/>
    <row r="695" ht="23.25" customHeight="1"/>
    <row r="696" ht="23.25" customHeight="1"/>
    <row r="697" ht="23.25" customHeight="1"/>
    <row r="698" ht="23.25" customHeight="1"/>
    <row r="699" ht="23.25" customHeight="1"/>
    <row r="700" ht="23.25" customHeight="1"/>
    <row r="701" ht="23.25" customHeight="1"/>
    <row r="702" ht="23.25" customHeight="1"/>
    <row r="703" ht="23.25" customHeight="1"/>
    <row r="704" ht="23.25" customHeight="1"/>
    <row r="705" ht="23.25" customHeight="1"/>
    <row r="706" ht="23.25" customHeight="1"/>
    <row r="707" ht="23.25" customHeight="1"/>
    <row r="708" ht="23.25" customHeight="1"/>
    <row r="709" ht="23.25" customHeight="1"/>
    <row r="710" ht="23.25" customHeight="1"/>
    <row r="711" ht="23.25" customHeight="1"/>
    <row r="712" ht="23.25" customHeight="1"/>
    <row r="713" ht="23.25" customHeight="1"/>
    <row r="714" ht="23.25" customHeight="1"/>
    <row r="715" ht="23.25" customHeight="1"/>
    <row r="716" ht="23.25" customHeight="1"/>
    <row r="717" ht="23.25" customHeight="1"/>
    <row r="718" ht="23.25" customHeight="1"/>
    <row r="719" ht="23.25" customHeight="1"/>
    <row r="720" ht="23.25" customHeight="1"/>
    <row r="721" ht="23.25" customHeight="1"/>
    <row r="722" ht="23.25" customHeight="1"/>
    <row r="723" ht="23.25" customHeight="1"/>
    <row r="724" ht="23.25" customHeight="1"/>
    <row r="725" ht="23.25" customHeight="1"/>
    <row r="726" ht="23.25" customHeight="1"/>
    <row r="727" ht="23.25" customHeight="1"/>
    <row r="728" ht="23.25" customHeight="1"/>
    <row r="729" ht="23.25" customHeight="1"/>
    <row r="730" ht="23.25" customHeight="1"/>
    <row r="731" ht="23.25" customHeight="1"/>
    <row r="732" ht="23.25" customHeight="1"/>
    <row r="733" ht="23.25" customHeight="1"/>
    <row r="734" ht="23.25" customHeight="1"/>
    <row r="735" ht="23.25" customHeight="1"/>
    <row r="736" ht="23.25" customHeight="1"/>
    <row r="737" ht="23.25" customHeight="1"/>
    <row r="738" ht="23.25" customHeight="1"/>
    <row r="739" ht="23.25" customHeight="1"/>
    <row r="740" ht="23.25" customHeight="1"/>
    <row r="741" ht="23.25" customHeight="1"/>
    <row r="742" ht="23.25" customHeight="1"/>
    <row r="743" ht="23.25" customHeight="1"/>
    <row r="744" ht="23.25" customHeight="1"/>
    <row r="745" ht="23.25" customHeight="1"/>
    <row r="746" ht="23.25" customHeight="1"/>
    <row r="747" ht="23.25" customHeight="1"/>
    <row r="748" ht="23.25" customHeight="1"/>
    <row r="749" ht="23.25" customHeight="1"/>
    <row r="750" ht="23.25" customHeight="1"/>
    <row r="751" ht="23.25" customHeight="1"/>
    <row r="752" ht="23.25" customHeight="1"/>
    <row r="753" ht="23.25" customHeight="1"/>
    <row r="754" ht="23.25" customHeight="1"/>
    <row r="755" ht="23.25" customHeight="1"/>
    <row r="756" ht="23.25" customHeight="1"/>
    <row r="757" ht="23.25" customHeight="1"/>
    <row r="758" ht="23.25" customHeight="1"/>
    <row r="759" ht="23.25" customHeight="1"/>
    <row r="760" ht="23.25" customHeight="1"/>
    <row r="761" ht="23.25" customHeight="1"/>
    <row r="762" ht="23.25" customHeight="1"/>
    <row r="763" ht="23.25" customHeight="1"/>
    <row r="764" ht="23.25" customHeight="1"/>
    <row r="765" ht="23.25" customHeight="1"/>
    <row r="766" ht="23.25" customHeight="1"/>
    <row r="767" ht="23.25" customHeight="1"/>
    <row r="768" ht="23.25" customHeight="1"/>
    <row r="769" ht="23.25" customHeight="1"/>
    <row r="770" ht="23.25" customHeight="1"/>
    <row r="771" ht="23.25" customHeight="1"/>
    <row r="772" ht="23.25" customHeight="1"/>
    <row r="773" ht="23.25" customHeight="1"/>
    <row r="774" ht="23.25" customHeight="1"/>
    <row r="775" ht="23.25" customHeight="1"/>
    <row r="776" ht="23.25" customHeight="1"/>
    <row r="777" ht="23.25" customHeight="1"/>
    <row r="778" ht="23.25" customHeight="1"/>
    <row r="779" ht="23.25" customHeight="1"/>
    <row r="780" ht="23.25" customHeight="1"/>
    <row r="781" ht="23.25" customHeight="1"/>
    <row r="782" ht="23.25" customHeight="1"/>
    <row r="783" ht="23.25" customHeight="1"/>
    <row r="784" ht="23.25" customHeight="1"/>
    <row r="785" ht="23.25" customHeight="1"/>
    <row r="786" ht="23.25" customHeight="1"/>
    <row r="787" ht="23.25" customHeight="1"/>
    <row r="788" ht="23.25" customHeight="1"/>
    <row r="789" ht="23.25" customHeight="1"/>
    <row r="790" ht="23.25" customHeight="1"/>
    <row r="791" ht="23.25" customHeight="1"/>
    <row r="792" ht="23.25" customHeight="1"/>
    <row r="793" ht="23.25" customHeight="1"/>
    <row r="794" ht="23.25" customHeight="1"/>
    <row r="795" ht="23.25" customHeight="1"/>
    <row r="796" ht="23.25" customHeight="1"/>
    <row r="797" ht="23.25" customHeight="1"/>
    <row r="798" ht="23.25" customHeight="1"/>
    <row r="799" ht="23.25" customHeight="1"/>
    <row r="800" ht="23.25" customHeight="1"/>
    <row r="801" ht="23.25" customHeight="1"/>
    <row r="802" ht="23.25" customHeight="1"/>
    <row r="803" ht="23.25" customHeight="1"/>
    <row r="804" ht="23.25" customHeight="1"/>
    <row r="805" ht="23.25" customHeight="1"/>
    <row r="806" ht="23.25" customHeight="1"/>
    <row r="807" ht="23.25" customHeight="1"/>
    <row r="808" ht="23.25" customHeight="1"/>
    <row r="809" ht="23.25" customHeight="1"/>
    <row r="810" ht="23.25" customHeight="1"/>
    <row r="811" ht="23.25" customHeight="1"/>
    <row r="812" ht="23.25" customHeight="1"/>
    <row r="813" ht="23.25" customHeight="1"/>
    <row r="814" ht="23.25" customHeight="1"/>
    <row r="815" ht="23.25" customHeight="1"/>
    <row r="816" ht="23.25" customHeight="1"/>
    <row r="817" ht="23.25" customHeight="1"/>
    <row r="818" ht="23.25" customHeight="1"/>
    <row r="819" ht="23.25" customHeight="1"/>
    <row r="820" ht="23.25" customHeight="1"/>
    <row r="821" ht="23.25" customHeight="1"/>
    <row r="822" ht="23.25" customHeight="1"/>
    <row r="823" ht="23.25" customHeight="1"/>
    <row r="824" ht="23.25" customHeight="1"/>
    <row r="825" ht="23.25" customHeight="1"/>
    <row r="826" ht="23.25" customHeight="1"/>
    <row r="827" ht="23.25" customHeight="1"/>
    <row r="828" ht="23.25" customHeight="1"/>
    <row r="829" ht="23.25" customHeight="1"/>
    <row r="830" ht="23.25" customHeight="1"/>
    <row r="831" ht="23.25" customHeight="1"/>
    <row r="832" ht="23.25" customHeight="1"/>
    <row r="833" ht="23.25" customHeight="1"/>
    <row r="834" ht="23.25" customHeight="1"/>
    <row r="835" ht="23.25" customHeight="1"/>
    <row r="836" ht="23.25" customHeight="1"/>
    <row r="837" ht="23.25" customHeight="1"/>
    <row r="838" ht="23.25" customHeight="1"/>
    <row r="839" ht="23.25" customHeight="1"/>
    <row r="840" ht="23.25" customHeight="1"/>
    <row r="841" ht="23.25" customHeight="1"/>
    <row r="842" ht="23.25" customHeight="1"/>
    <row r="843" ht="23.25" customHeight="1"/>
    <row r="844" ht="23.25" customHeight="1"/>
    <row r="845" ht="23.25" customHeight="1"/>
    <row r="846" ht="23.25" customHeight="1"/>
    <row r="847" ht="23.25" customHeight="1"/>
    <row r="848" ht="23.25" customHeight="1"/>
    <row r="849" ht="23.25" customHeight="1"/>
    <row r="850" ht="23.25" customHeight="1"/>
    <row r="851" ht="23.25" customHeight="1"/>
    <row r="852" ht="23.25" customHeight="1"/>
    <row r="853" ht="23.25" customHeight="1"/>
    <row r="854" ht="23.25" customHeight="1"/>
    <row r="855" ht="23.25" customHeight="1"/>
    <row r="856" ht="23.25" customHeight="1"/>
    <row r="857" ht="23.25" customHeight="1"/>
    <row r="858" ht="23.25" customHeight="1"/>
    <row r="859" ht="23.25" customHeight="1"/>
    <row r="860" ht="23.25" customHeight="1"/>
    <row r="861" ht="23.25" customHeight="1"/>
    <row r="862" ht="23.25" customHeight="1"/>
    <row r="863" ht="23.25" customHeight="1"/>
    <row r="864" ht="23.25" customHeight="1"/>
    <row r="865" ht="23.25" customHeight="1"/>
    <row r="866" ht="23.25" customHeight="1"/>
    <row r="867" ht="23.25" customHeight="1"/>
    <row r="868" ht="23.25" customHeight="1"/>
    <row r="869" ht="23.25" customHeight="1"/>
    <row r="870" ht="23.25" customHeight="1"/>
    <row r="871" ht="23.25" customHeight="1"/>
    <row r="872" ht="23.25" customHeight="1"/>
    <row r="873" ht="23.25" customHeight="1"/>
    <row r="874" ht="23.25" customHeight="1"/>
    <row r="875" ht="23.25" customHeight="1"/>
    <row r="876" ht="23.25" customHeight="1"/>
    <row r="877" ht="23.25" customHeight="1"/>
    <row r="878" ht="23.25" customHeight="1"/>
    <row r="879" ht="23.25" customHeight="1"/>
    <row r="880" ht="23.25" customHeight="1"/>
    <row r="881" ht="23.25" customHeight="1"/>
    <row r="882" ht="23.25" customHeight="1"/>
    <row r="883" ht="23.25" customHeight="1"/>
    <row r="884" ht="23.25" customHeight="1"/>
    <row r="885" ht="23.25" customHeight="1"/>
    <row r="886" ht="23.25" customHeight="1"/>
    <row r="887" ht="23.25" customHeight="1"/>
    <row r="888" ht="23.25" customHeight="1"/>
    <row r="889" ht="23.25" customHeight="1"/>
    <row r="890" ht="23.25" customHeight="1"/>
    <row r="891" ht="23.25" customHeight="1"/>
    <row r="892" ht="23.25" customHeight="1"/>
    <row r="893" ht="23.25" customHeight="1"/>
    <row r="894" ht="23.25" customHeight="1"/>
    <row r="895" ht="23.25" customHeight="1"/>
    <row r="896" ht="23.25" customHeight="1"/>
    <row r="897" ht="23.25" customHeight="1"/>
    <row r="898" ht="23.25" customHeight="1"/>
    <row r="899" ht="23.25" customHeight="1"/>
    <row r="900" ht="23.25" customHeight="1"/>
    <row r="901" ht="23.25" customHeight="1"/>
    <row r="902" ht="23.25" customHeight="1"/>
    <row r="903" ht="23.25" customHeight="1"/>
    <row r="904" ht="23.25" customHeight="1"/>
    <row r="905" ht="23.25" customHeight="1"/>
    <row r="906" ht="23.25" customHeight="1"/>
    <row r="907" ht="23.25" customHeight="1"/>
    <row r="908" ht="23.25" customHeight="1"/>
    <row r="909" ht="23.25" customHeight="1"/>
    <row r="910" ht="23.25" customHeight="1"/>
    <row r="911" ht="23.25" customHeight="1"/>
    <row r="912" ht="23.25" customHeight="1"/>
    <row r="913" ht="23.25" customHeight="1"/>
    <row r="914" ht="23.25" customHeight="1"/>
    <row r="915" ht="23.25" customHeight="1"/>
    <row r="916" ht="23.25" customHeight="1"/>
    <row r="917" ht="23.25" customHeight="1"/>
    <row r="918" ht="23.25" customHeight="1"/>
    <row r="919" ht="23.25" customHeight="1"/>
    <row r="920" ht="23.25" customHeight="1"/>
    <row r="921" ht="23.25" customHeight="1"/>
    <row r="922" ht="23.25" customHeight="1"/>
    <row r="923" ht="23.25" customHeight="1"/>
    <row r="924" ht="23.25" customHeight="1"/>
    <row r="925" ht="23.25" customHeight="1"/>
    <row r="926" ht="23.25" customHeight="1"/>
    <row r="927" ht="23.25" customHeight="1"/>
    <row r="928" ht="23.25" customHeight="1"/>
    <row r="929" ht="23.25" customHeight="1"/>
    <row r="930" ht="23.25" customHeight="1"/>
    <row r="931" ht="23.25" customHeight="1"/>
    <row r="932" ht="23.25" customHeight="1"/>
    <row r="933" ht="23.25" customHeight="1"/>
    <row r="934" ht="23.25" customHeight="1"/>
    <row r="935" ht="23.25" customHeight="1"/>
    <row r="936" ht="23.25" customHeight="1"/>
    <row r="937" ht="23.25" customHeight="1"/>
    <row r="938" ht="23.25" customHeight="1"/>
    <row r="939" ht="23.25" customHeight="1"/>
    <row r="940" ht="23.25" customHeight="1"/>
    <row r="941" ht="23.25" customHeight="1"/>
    <row r="942" ht="23.25" customHeight="1"/>
    <row r="943" ht="23.25" customHeight="1"/>
    <row r="944" ht="23.25" customHeight="1"/>
    <row r="945" ht="23.25" customHeight="1"/>
    <row r="946" ht="23.25" customHeight="1"/>
    <row r="947" ht="23.25" customHeight="1"/>
    <row r="948" ht="23.25" customHeight="1"/>
    <row r="949" ht="23.25" customHeight="1"/>
    <row r="950" ht="23.25" customHeight="1"/>
    <row r="951" ht="23.25" customHeight="1"/>
    <row r="952" ht="23.25" customHeight="1"/>
    <row r="953" ht="23.25" customHeight="1"/>
    <row r="954" ht="23.25" customHeight="1"/>
    <row r="955" ht="23.25" customHeight="1"/>
    <row r="956" ht="23.25" customHeight="1"/>
    <row r="957" ht="23.25" customHeight="1"/>
    <row r="958" ht="23.25" customHeight="1"/>
    <row r="959" ht="23.25" customHeight="1"/>
    <row r="960" ht="23.25" customHeight="1"/>
    <row r="961" ht="23.25" customHeight="1"/>
    <row r="962" ht="23.25" customHeight="1"/>
    <row r="963" ht="23.25" customHeight="1"/>
    <row r="964" ht="23.25" customHeight="1"/>
    <row r="965" ht="23.25" customHeight="1"/>
    <row r="966" ht="23.25" customHeight="1"/>
    <row r="967" ht="23.25" customHeight="1"/>
    <row r="968" ht="23.25" customHeight="1"/>
    <row r="969" ht="23.25" customHeight="1"/>
    <row r="970" ht="23.25" customHeight="1"/>
    <row r="971" ht="23.25" customHeight="1"/>
    <row r="972" ht="23.25" customHeight="1"/>
    <row r="973" ht="23.25" customHeight="1"/>
    <row r="974" ht="23.25" customHeight="1"/>
    <row r="975" ht="23.25" customHeight="1"/>
    <row r="976" ht="23.25" customHeight="1"/>
    <row r="977" ht="23.25" customHeight="1"/>
    <row r="978" ht="23.25" customHeight="1"/>
    <row r="979" ht="23.25" customHeight="1"/>
    <row r="980" ht="23.25" customHeight="1"/>
    <row r="981" ht="23.25" customHeight="1"/>
    <row r="982" ht="23.25" customHeight="1"/>
    <row r="983" ht="23.25" customHeight="1"/>
    <row r="984" ht="23.25" customHeight="1"/>
    <row r="985" ht="23.25" customHeight="1"/>
    <row r="986" ht="23.25" customHeight="1"/>
    <row r="987" ht="23.25" customHeight="1"/>
    <row r="988" ht="23.25" customHeight="1"/>
    <row r="989" ht="23.25" customHeight="1"/>
    <row r="990" ht="23.25" customHeight="1"/>
    <row r="991" ht="23.25" customHeight="1"/>
    <row r="992" ht="23.25" customHeight="1"/>
    <row r="993" ht="23.25" customHeight="1"/>
    <row r="994" ht="23.25" customHeight="1"/>
    <row r="995" ht="23.25" customHeight="1"/>
    <row r="996" ht="23.25" customHeight="1"/>
    <row r="997" ht="23.25" customHeight="1"/>
    <row r="998" ht="23.25" customHeight="1"/>
    <row r="999" ht="23.25" customHeight="1"/>
    <row r="1000" ht="23.25" customHeight="1"/>
  </sheetData>
  <mergeCells count="65">
    <mergeCell ref="B60:C60"/>
    <mergeCell ref="B61:C61"/>
    <mergeCell ref="B62:C62"/>
    <mergeCell ref="B63:C63"/>
    <mergeCell ref="B64:C64"/>
    <mergeCell ref="B65:C65"/>
    <mergeCell ref="B66:C66"/>
    <mergeCell ref="B72:C72"/>
    <mergeCell ref="C75:D75"/>
    <mergeCell ref="B67:C67"/>
    <mergeCell ref="B68:C68"/>
    <mergeCell ref="B69:C69"/>
    <mergeCell ref="B70:C70"/>
    <mergeCell ref="B71:C71"/>
    <mergeCell ref="K73:M73"/>
    <mergeCell ref="K74:M74"/>
    <mergeCell ref="J3:M3"/>
    <mergeCell ref="J4:M4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B41:C41"/>
    <mergeCell ref="B42:C42"/>
    <mergeCell ref="B43:C43"/>
    <mergeCell ref="B44:C44"/>
    <mergeCell ref="B45:C45"/>
    <mergeCell ref="B46:C46"/>
    <mergeCell ref="B47:C47"/>
    <mergeCell ref="B48:C48"/>
    <mergeCell ref="B49:C49"/>
    <mergeCell ref="B50:C50"/>
    <mergeCell ref="B51:C51"/>
    <mergeCell ref="B52:C52"/>
    <mergeCell ref="B53:C53"/>
    <mergeCell ref="B54:C54"/>
    <mergeCell ref="B55:C55"/>
    <mergeCell ref="B56:C56"/>
    <mergeCell ref="B57:C57"/>
    <mergeCell ref="B58:C58"/>
    <mergeCell ref="B59:C59"/>
  </mergeCells>
  <pageMargins left="0.75" right="0.75" top="1" bottom="1" header="0" footer="0"/>
  <ignoredErrors>
    <ignoredError numberStoredAsText="1" sqref="A1:AN1000"/>
  </ignoredErrors>
</worksheet>
</file>

<file path=xl/worksheets/sheet6.xml><?xml version="1.0" encoding="utf-8"?>
<worksheet xmlns="http://schemas.openxmlformats.org/spreadsheetml/2006/main" xmlns:r="http://schemas.openxmlformats.org/officeDocument/2006/relationships">
  <dimension ref="A1:AN1000"/>
  <sheetViews>
    <sheetView workbookViewId="0" rightToLeft="0"/>
  </sheetViews>
  <cols>
    <col min="1" max="1" customWidth="1" width="5.63"/>
    <col min="2" max="2" customWidth="1" width="16.63"/>
    <col min="3" max="3" customWidth="1" width="38.38"/>
    <col min="4" max="4" customWidth="1" width="14.63"/>
    <col min="5" max="5" customWidth="1" width="17.75"/>
    <col min="6" max="6" customWidth="1" width="10.13"/>
    <col min="7" max="7" customWidth="1" width="14.63"/>
    <col min="8" max="8" customWidth="1" width="14.63"/>
    <col min="9" max="9" customWidth="1" width="14.25"/>
    <col min="10" max="10" customWidth="1" width="12.38"/>
    <col min="11" max="11" customWidth="1" width="11.63"/>
    <col min="12" max="12" customWidth="1" width="12.13"/>
    <col min="13" max="13" customWidth="1" width="11.38"/>
    <col min="14" max="14" customWidth="1" width="15.13"/>
    <col min="15" max="15" customWidth="1" width="14.75"/>
    <col min="16" max="16" customWidth="1" width="8.38"/>
    <col min="17" max="17" customWidth="1" width="9.38"/>
    <col min="18" max="18" customWidth="1" width="17"/>
    <col min="19" max="19" customWidth="1" width="15.38"/>
    <col min="20" max="20" customWidth="1" width="12.75"/>
    <col min="21" max="21" customWidth="1" width="15.38"/>
    <col min="22" max="22" customWidth="1" width="12.63"/>
    <col min="23" max="23" customWidth="1" width="11.63"/>
    <col min="24" max="24" customWidth="1" width="14.75"/>
    <col min="25" max="25" customWidth="1" width="14.75"/>
    <col min="26" max="26" customWidth="1" width="14.75"/>
    <col min="27" max="27" customWidth="1" width="14.75"/>
    <col min="28" max="28" customWidth="1" width="14.75"/>
    <col min="29" max="29" customWidth="1" width="14.75"/>
    <col min="30" max="30" customWidth="1" width="14.75"/>
    <col min="31" max="31" customWidth="1" width="14.75"/>
    <col min="32" max="32" customWidth="1" width="14.75"/>
    <col min="33" max="33" customWidth="1" width="14.75"/>
    <col min="34" max="34" customWidth="1" width="14.75"/>
    <col min="35" max="35" customWidth="1" width="14.75"/>
    <col min="36" max="36" customWidth="1" width="14.75"/>
    <col min="37" max="37" customWidth="1" width="14.75"/>
    <col min="38" max="38" customWidth="1" width="14.75"/>
    <col min="39" max="39" customWidth="1" width="14.75"/>
    <col min="40" max="40" customWidth="1" width="14.75"/>
  </cols>
  <sheetData>
    <row r="1" ht="23.25" customHeight="1">
      <c r="A1" t="str">
        <v>GROWER  :</v>
      </c>
      <c r="C1" t="str">
        <v>DOUBLE B</v>
      </c>
      <c r="E1" t="str">
        <v>SHED</v>
      </c>
      <c r="G1" s="3" t="str">
        <v>7 &amp; 8</v>
      </c>
    </row>
    <row r="2" ht="21" customHeight="1">
      <c r="A2" t="str">
        <v>NO. OF BIRDS</v>
      </c>
      <c r="C2" s="3">
        <f>C4+C5+C6</f>
        <v>94283</v>
      </c>
      <c r="G2" t="str">
        <v xml:space="preserve">STR ALL.          </v>
      </c>
      <c r="H2" s="1">
        <f>(C2*0.325)</f>
        <v>30641.975</v>
      </c>
      <c r="I2" t="str">
        <v>KG.</v>
      </c>
    </row>
    <row r="3" ht="21.75" customHeight="1">
      <c r="A3" t="str">
        <v xml:space="preserve">PLACEMENT </v>
      </c>
      <c r="C3" s="4">
        <v>46104</v>
      </c>
      <c r="G3" t="str">
        <v>GWR ALL.</v>
      </c>
      <c r="H3" s="3">
        <f>(C2*1.15)</f>
        <v>108425.45</v>
      </c>
      <c r="I3" t="str">
        <v>KG.</v>
      </c>
      <c r="N3" t="str">
        <v>SHED 7</v>
      </c>
    </row>
    <row r="4" ht="19.5" customHeight="1">
      <c r="B4" t="str">
        <v>SHED 7</v>
      </c>
      <c r="C4">
        <v>47100</v>
      </c>
      <c r="G4" t="str">
        <v>FIN ALL.</v>
      </c>
      <c r="H4" s="3">
        <f>(C2*1.7)</f>
        <v>160281.1</v>
      </c>
      <c r="I4" t="str">
        <v>KG.</v>
      </c>
      <c r="J4" s="1" t="str">
        <v>WDW ALL C 10</v>
      </c>
      <c r="N4" t="str">
        <v>SHED 8</v>
      </c>
    </row>
    <row r="5" ht="18.75" customHeight="1">
      <c r="B5" t="str">
        <v>SHED 8</v>
      </c>
      <c r="C5">
        <v>47183</v>
      </c>
      <c r="G5" t="str">
        <v>WDW ALL.</v>
      </c>
      <c r="H5" s="3">
        <f>C2*1.5</f>
        <v>141424.5</v>
      </c>
      <c r="I5" t="str">
        <v>KG.</v>
      </c>
    </row>
    <row r="6" ht="52.5" customHeight="1">
      <c r="R6" s="1" t="str">
        <v>OVERALL</v>
      </c>
      <c r="S6" t="str">
        <v>% WGHT</v>
      </c>
      <c r="U6" t="str">
        <v>% WGHT</v>
      </c>
    </row>
    <row r="7" ht="23.25" customHeight="1">
      <c r="D7" t="str">
        <v>TOTAL</v>
      </c>
      <c r="Q7" t="str">
        <v>FEED</v>
      </c>
      <c r="R7" s="1" t="str">
        <v>FEED</v>
      </c>
      <c r="S7" t="str">
        <v>MIXED</v>
      </c>
      <c r="U7" s="1" t="str">
        <v>MIXED</v>
      </c>
    </row>
    <row r="8" ht="23.25" customHeight="1">
      <c r="A8" t="str">
        <v>AGE</v>
      </c>
      <c r="B8" t="str">
        <v>DAY</v>
      </c>
      <c r="C8" t="str">
        <v>DATE</v>
      </c>
      <c r="D8" t="str">
        <v>FEED</v>
      </c>
      <c r="E8" t="str">
        <v xml:space="preserve">FEED </v>
      </c>
      <c r="G8" t="str">
        <v>FEED</v>
      </c>
      <c r="H8" t="str">
        <v>FEED</v>
      </c>
      <c r="I8" t="str">
        <v>FEED</v>
      </c>
      <c r="J8" t="str">
        <v>SILO</v>
      </c>
      <c r="K8" t="str">
        <v>SILO</v>
      </c>
      <c r="L8" t="str">
        <v>SILO</v>
      </c>
      <c r="M8" t="str">
        <v>SILO</v>
      </c>
      <c r="N8" t="str">
        <v>CATCH</v>
      </c>
      <c r="O8" t="str">
        <v>BIRDS</v>
      </c>
      <c r="P8" s="1" t="str">
        <v>SHED</v>
      </c>
      <c r="Q8" s="1" t="str">
        <v>DIFF</v>
      </c>
      <c r="R8" s="1" t="str">
        <v>DISCREPANCY</v>
      </c>
      <c r="S8" t="str">
        <v>SHED 1</v>
      </c>
      <c r="T8" s="5" t="str">
        <v>Weight(Kg)</v>
      </c>
      <c r="U8" s="1" t="str">
        <v>SHED 2</v>
      </c>
      <c r="V8" s="5" t="str">
        <v>Weight(Kg)</v>
      </c>
    </row>
    <row r="9" ht="21" customHeight="1">
      <c r="C9" s="4">
        <v>43297</v>
      </c>
      <c r="D9" t="str">
        <v>DEL.</v>
      </c>
      <c r="E9" t="str">
        <v>ORDERED</v>
      </c>
      <c r="F9" t="str">
        <v>SILO</v>
      </c>
      <c r="G9" t="str">
        <v>ALLOC.</v>
      </c>
      <c r="H9" t="str">
        <v>USAGE</v>
      </c>
      <c r="I9" t="str">
        <v>ON HAND</v>
      </c>
      <c r="J9" t="str">
        <v>TOTAL</v>
      </c>
      <c r="K9" t="str">
        <v>A</v>
      </c>
      <c r="L9" t="str">
        <v>B</v>
      </c>
      <c r="M9" t="str">
        <v>C</v>
      </c>
      <c r="N9" s="1" t="str">
        <v>MORTS</v>
      </c>
      <c r="O9" s="1" t="str">
        <v>LEFT</v>
      </c>
      <c r="P9" s="1" t="str">
        <v>#</v>
      </c>
      <c r="W9" t="str">
        <v>AGE</v>
      </c>
    </row>
    <row r="10" hidden="1" ht="15" customHeight="1"/>
    <row r="11" ht="23.25" customHeight="1"/>
    <row r="12" ht="23.25" customHeight="1">
      <c r="G12" s="1">
        <f>H2</f>
        <v>30641.975</v>
      </c>
      <c r="H12">
        <v>0</v>
      </c>
      <c r="I12" s="1">
        <f>IF((J12&gt;0),(J12-H12+E12),(I11-H12+E12))</f>
        <v>0</v>
      </c>
      <c r="J12">
        <f>(K12+M12+L12)</f>
        <v>0</v>
      </c>
    </row>
    <row r="13" ht="23.25" customHeight="1">
      <c r="A13">
        <v>1</v>
      </c>
      <c r="B13" s="6">
        <f>C3</f>
        <v>46104</v>
      </c>
      <c r="D13">
        <f>E13</f>
        <v>29000</v>
      </c>
      <c r="E13">
        <v>29000</v>
      </c>
      <c r="F13" t="str">
        <v>a</v>
      </c>
      <c r="G13" s="1">
        <f>G12-E13</f>
        <v>1641.975</v>
      </c>
      <c r="H13" s="1">
        <f>('Consumption Guide'!G8*O13)/1000</f>
        <v>2074.226</v>
      </c>
      <c r="I13" s="1">
        <f>IF((J13&gt;0),(J13-H13+E13),(I12-H13+E13))</f>
        <v>26925.774</v>
      </c>
      <c r="J13">
        <f>(K13+M13+L13)</f>
        <v>0</v>
      </c>
      <c r="O13" s="1">
        <f>SUM(C2-N13)</f>
        <v>94283</v>
      </c>
    </row>
    <row r="14" ht="23.25" customHeight="1">
      <c r="A14">
        <f>A13+1</f>
        <v>2</v>
      </c>
      <c r="B14" s="6">
        <f>B13+1</f>
        <v>46105</v>
      </c>
      <c r="D14">
        <f>D13+E14</f>
        <v>29000</v>
      </c>
      <c r="G14" s="1">
        <f>G13-E14</f>
        <v>1641.975</v>
      </c>
      <c r="H14" s="1">
        <f>('Consumption Guide'!G9*O14)/1000</f>
        <v>2262.792</v>
      </c>
      <c r="I14" s="1">
        <f>IF((J14&gt;0),(J14-H14+E14),(I13-H14+E14))</f>
        <v>24662.982</v>
      </c>
      <c r="J14">
        <f>(K14+M14+L14)</f>
        <v>0</v>
      </c>
      <c r="O14" s="1">
        <f>SUM(O13-N14)</f>
        <v>94283</v>
      </c>
      <c r="R14" s="1">
        <f>Q14+R13</f>
        <v>0</v>
      </c>
    </row>
    <row r="15" ht="23.25" customHeight="1">
      <c r="A15">
        <f>A14+1</f>
        <v>3</v>
      </c>
      <c r="B15" s="6">
        <f>B14+1</f>
        <v>46106</v>
      </c>
      <c r="D15">
        <f>D14+E15</f>
        <v>29000</v>
      </c>
      <c r="G15" s="1">
        <f>G14-E15</f>
        <v>1641.975</v>
      </c>
      <c r="H15" s="1">
        <f>('Consumption Guide'!G10*O15)/1000</f>
        <v>2451.358</v>
      </c>
      <c r="I15" s="1">
        <f>IF((J15&gt;0),(J15-H15+E15),(I14-H15+E15))</f>
        <v>57548.642</v>
      </c>
      <c r="J15">
        <f>(K15+M15+L15)</f>
        <v>60000</v>
      </c>
      <c r="K15">
        <v>26000</v>
      </c>
      <c r="L15">
        <v>14000</v>
      </c>
      <c r="M15">
        <v>20000</v>
      </c>
      <c r="O15" s="1">
        <f>SUM(O14-N15)</f>
        <v>94283</v>
      </c>
      <c r="R15" s="1">
        <f>Q15+R14</f>
        <v>0</v>
      </c>
    </row>
    <row r="16" ht="23.25" customHeight="1">
      <c r="A16">
        <f>A15+1</f>
        <v>4</v>
      </c>
      <c r="B16" s="6">
        <f>B15+1</f>
        <v>46107</v>
      </c>
      <c r="D16">
        <f>D15+E16</f>
        <v>45000</v>
      </c>
      <c r="E16">
        <v>16000</v>
      </c>
      <c r="G16" s="1">
        <f>G15-E16</f>
        <v>-14358.025</v>
      </c>
      <c r="H16" s="1">
        <f>('Consumption Guide'!G11*O16)/1000</f>
        <v>2639.924</v>
      </c>
      <c r="I16" s="1">
        <f>IF((J16&gt;0),(J16-H16+E16),(I15-H16+E16))</f>
        <v>53360.076</v>
      </c>
      <c r="J16">
        <f>(K16+M16+L16)</f>
        <v>40000</v>
      </c>
      <c r="K16">
        <v>12000</v>
      </c>
      <c r="L16">
        <v>8000</v>
      </c>
      <c r="M16">
        <v>20000</v>
      </c>
      <c r="O16" s="1">
        <f>SUM(O15-N16)</f>
        <v>94283</v>
      </c>
      <c r="R16" s="1">
        <f>Q16+R15</f>
        <v>0</v>
      </c>
    </row>
    <row r="17" ht="23.25" customHeight="1">
      <c r="A17">
        <f>A16+1</f>
        <v>5</v>
      </c>
      <c r="B17" s="6">
        <f>B16+1</f>
        <v>46108</v>
      </c>
      <c r="D17">
        <f>D16+E17</f>
        <v>45000</v>
      </c>
      <c r="G17" s="1">
        <f>G16-E17</f>
        <v>-14358.025</v>
      </c>
      <c r="H17" s="1">
        <f>('Consumption Guide'!G12*O17)/1000</f>
        <v>2828.49</v>
      </c>
      <c r="I17" s="1">
        <f>IF((J17&gt;0),(J17-H17+E17),(I16-H17+E17))</f>
        <v>45171.51</v>
      </c>
      <c r="J17">
        <f>(K17+M17+L17)</f>
        <v>48000</v>
      </c>
      <c r="K17">
        <v>12000</v>
      </c>
      <c r="L17">
        <v>16000</v>
      </c>
      <c r="M17">
        <v>20000</v>
      </c>
      <c r="O17" s="1">
        <f>SUM(O16-N17)</f>
        <v>94283</v>
      </c>
      <c r="R17" s="1">
        <f>Q17+R16</f>
        <v>0</v>
      </c>
    </row>
    <row r="18" ht="23.25" customHeight="1">
      <c r="A18">
        <f>A17+1</f>
        <v>6</v>
      </c>
      <c r="B18" s="6">
        <f>B17+1</f>
        <v>46109</v>
      </c>
      <c r="D18">
        <f>D17+E18</f>
        <v>45000</v>
      </c>
      <c r="G18" s="1">
        <f>G17-E18</f>
        <v>-14358.025</v>
      </c>
      <c r="H18" s="1">
        <f>('Consumption Guide'!G13*O18)/1000</f>
        <v>3017.056</v>
      </c>
      <c r="I18" s="1">
        <f>IF((J18&gt;0),(J18-H18+E18),(I17-H18+E18))</f>
        <v>42154.454</v>
      </c>
      <c r="J18">
        <f>(K18+M18+L18)</f>
        <v>0</v>
      </c>
      <c r="O18" s="1">
        <f>SUM(O17-N18)</f>
        <v>94283</v>
      </c>
      <c r="R18" s="1">
        <f>Q18+R17</f>
        <v>0</v>
      </c>
    </row>
    <row r="19" ht="23.25" customHeight="1">
      <c r="A19">
        <f>A18+1</f>
        <v>7</v>
      </c>
      <c r="B19" s="6">
        <f>B18+1</f>
        <v>46110</v>
      </c>
      <c r="D19">
        <f>D18+E19</f>
        <v>61000</v>
      </c>
      <c r="E19">
        <v>16000</v>
      </c>
      <c r="G19" s="1">
        <f>G18-E19</f>
        <v>-30358.025</v>
      </c>
      <c r="H19" s="1">
        <f>('Consumption Guide'!G14*O19)/1000</f>
        <v>3205.622</v>
      </c>
      <c r="I19" s="1">
        <f>IF((J19&gt;0),(J19-H19+E19),(I18-H19+E19))</f>
        <v>54948.832</v>
      </c>
      <c r="J19">
        <f>(K19+M19+L19)</f>
        <v>0</v>
      </c>
      <c r="O19" s="1">
        <f>SUM(O18-N19)</f>
        <v>94283</v>
      </c>
      <c r="R19" s="1">
        <f>Q19+R18</f>
        <v>0</v>
      </c>
    </row>
    <row r="20" ht="23.25" customHeight="1">
      <c r="A20">
        <v>8</v>
      </c>
      <c r="B20" s="6">
        <f>B19+1</f>
        <v>46111</v>
      </c>
      <c r="D20">
        <f>D19+E20</f>
        <v>61000</v>
      </c>
      <c r="G20" s="1">
        <f>G19-E20</f>
        <v>-30358.025</v>
      </c>
      <c r="H20" s="1">
        <f>('Consumption Guide'!G15*O20)/1000</f>
        <v>3394.188</v>
      </c>
      <c r="I20" s="1">
        <f>IF((J20&gt;0),(J20-H20+E20),(I19-H20+E20))</f>
        <v>44605.812</v>
      </c>
      <c r="J20">
        <f>(K20+M20+L20)</f>
        <v>48000</v>
      </c>
      <c r="K20">
        <v>8000</v>
      </c>
      <c r="L20">
        <v>20000</v>
      </c>
      <c r="M20">
        <v>20000</v>
      </c>
      <c r="O20" s="1">
        <f>SUM(O19-N20)</f>
        <v>94283</v>
      </c>
      <c r="R20" s="1">
        <f>Q20+R19</f>
        <v>0</v>
      </c>
    </row>
    <row r="21" ht="23.25" customHeight="1">
      <c r="A21">
        <f>A20+1</f>
        <v>9</v>
      </c>
      <c r="B21" s="6">
        <f>B20+1</f>
        <v>46112</v>
      </c>
      <c r="D21">
        <f>D20+E21</f>
        <v>61000</v>
      </c>
      <c r="G21" s="1">
        <f>G20-E21</f>
        <v>-30358.025</v>
      </c>
      <c r="H21" s="1">
        <f>('Consumption Guide'!G16*O21)/1000</f>
        <v>3771.32</v>
      </c>
      <c r="I21" s="1">
        <f>IF((J21&gt;0),(J21-H21+E21),(I20-H21+E21))</f>
        <v>52228.68</v>
      </c>
      <c r="J21">
        <f>(K21+M21+L21)</f>
        <v>56000</v>
      </c>
      <c r="K21">
        <v>16000</v>
      </c>
      <c r="L21">
        <v>20000</v>
      </c>
      <c r="M21">
        <v>20000</v>
      </c>
      <c r="O21" s="1">
        <f>SUM(O20-N21)</f>
        <v>94283</v>
      </c>
      <c r="R21" s="1">
        <f>Q21+R20</f>
        <v>0</v>
      </c>
    </row>
    <row r="22" ht="23.25" customHeight="1">
      <c r="A22">
        <f>A21+1</f>
        <v>10</v>
      </c>
      <c r="B22" s="6">
        <f>B21+1</f>
        <v>46113</v>
      </c>
      <c r="D22">
        <f>D21+E22</f>
        <v>61000</v>
      </c>
      <c r="G22" s="1">
        <v>96480</v>
      </c>
      <c r="H22" s="1">
        <f>('Consumption Guide'!G17*O22)/1000</f>
        <v>4242.735</v>
      </c>
      <c r="I22" s="1">
        <f>IF((J22&gt;0),(J22-H22+E22),(I21-H22+E22))</f>
        <v>51757.265</v>
      </c>
      <c r="J22">
        <f>(K22+M22+L22)</f>
        <v>56000</v>
      </c>
      <c r="K22">
        <v>16000</v>
      </c>
      <c r="L22">
        <v>20000</v>
      </c>
      <c r="M22">
        <v>20000</v>
      </c>
      <c r="O22" s="1">
        <f>SUM(O21-N22)</f>
        <v>94283</v>
      </c>
      <c r="R22" s="1">
        <f>Q22+R21</f>
        <v>0</v>
      </c>
    </row>
    <row r="23" ht="23.25" customHeight="1">
      <c r="A23">
        <f>A22+1</f>
        <v>11</v>
      </c>
      <c r="B23" s="6">
        <f>B22+1</f>
        <v>46114</v>
      </c>
      <c r="D23">
        <f>D22+E23</f>
        <v>77000</v>
      </c>
      <c r="E23">
        <v>16000</v>
      </c>
      <c r="G23" s="1">
        <f>H3-E23</f>
        <v>92425.45</v>
      </c>
      <c r="H23" s="1">
        <f>('Consumption Guide'!G18*O23)/1000</f>
        <v>4714.15</v>
      </c>
      <c r="I23" s="1">
        <f>IF((J23&gt;0),(J23-H23+E23),(I22-H23+E23))</f>
        <v>63043.115</v>
      </c>
      <c r="J23">
        <f>(K23+M23+L23)</f>
        <v>0</v>
      </c>
      <c r="O23" s="1">
        <f>SUM(O22-N23)</f>
        <v>94283</v>
      </c>
      <c r="R23" s="1">
        <f>Q23+R22</f>
        <v>0</v>
      </c>
    </row>
    <row r="24" ht="23.25" customHeight="1">
      <c r="A24">
        <f>A23+1</f>
        <v>12</v>
      </c>
      <c r="B24" s="6">
        <f>B23+1</f>
        <v>46115</v>
      </c>
      <c r="D24">
        <f>D23+E24</f>
        <v>77000</v>
      </c>
      <c r="G24" s="1">
        <f>G23-E24</f>
        <v>92425.45</v>
      </c>
      <c r="H24" s="1">
        <f>('Consumption Guide'!G19*O24)/1000</f>
        <v>5185.565</v>
      </c>
      <c r="I24" s="1">
        <f>IF((J24&gt;0),(J24-H24+E24),(I23-H24+E24))</f>
        <v>57857.55</v>
      </c>
      <c r="J24">
        <f>(K24+M24+L24)</f>
        <v>0</v>
      </c>
      <c r="O24" s="1">
        <f>SUM(O23-N24)</f>
        <v>94283</v>
      </c>
      <c r="R24" s="1">
        <f>Q24+R23</f>
        <v>0</v>
      </c>
    </row>
    <row r="25" ht="23.25" customHeight="1">
      <c r="A25">
        <f>A24+1</f>
        <v>13</v>
      </c>
      <c r="B25" s="6">
        <f>B24+1</f>
        <v>46116</v>
      </c>
      <c r="D25">
        <f>D24+E25</f>
        <v>77000</v>
      </c>
      <c r="G25" s="1">
        <f>G24-E25</f>
        <v>92425.45</v>
      </c>
      <c r="H25" s="1">
        <f>('Consumption Guide'!G20*O25)/1000</f>
        <v>5656.98</v>
      </c>
      <c r="I25" s="1">
        <f>IF((J25&gt;0),(J25-H25+E25),(I24-H25+E25))</f>
        <v>52200.57</v>
      </c>
      <c r="J25">
        <f>(K25+M25+L25)</f>
        <v>0</v>
      </c>
      <c r="O25" s="1">
        <f>SUM(O24-N25)</f>
        <v>94283</v>
      </c>
      <c r="R25" s="1">
        <f>Q25+R24</f>
        <v>0</v>
      </c>
    </row>
    <row r="26" ht="23.25" customHeight="1">
      <c r="A26">
        <f>A25+1</f>
        <v>14</v>
      </c>
      <c r="B26" s="6">
        <f>B25+1</f>
        <v>46117</v>
      </c>
      <c r="D26">
        <f>D25+E26</f>
        <v>99000</v>
      </c>
      <c r="E26">
        <v>22000</v>
      </c>
      <c r="G26" s="1">
        <f>G25-E26</f>
        <v>70425.45</v>
      </c>
      <c r="H26" s="1">
        <f>('Consumption Guide'!G21*O26)/1000</f>
        <v>6128.395</v>
      </c>
      <c r="I26" s="1">
        <f>IF((J26&gt;0),(J26-H26+E26),(I25-H26+E26))</f>
        <v>68072.175</v>
      </c>
      <c r="J26">
        <f>(K26+M26+L26)</f>
        <v>0</v>
      </c>
      <c r="O26" s="1">
        <f>SUM(O25-N26)</f>
        <v>94283</v>
      </c>
      <c r="R26" s="1">
        <f>Q26+R25</f>
        <v>0</v>
      </c>
    </row>
    <row r="27" ht="23.25" customHeight="1">
      <c r="A27">
        <f>A26+1</f>
        <v>15</v>
      </c>
      <c r="B27" s="6">
        <f>B26+1</f>
        <v>46118</v>
      </c>
      <c r="D27">
        <f>D26+E27</f>
        <v>99000</v>
      </c>
      <c r="G27" s="1">
        <f>G26-E27</f>
        <v>70425.45</v>
      </c>
      <c r="H27" s="1">
        <f>('Consumption Guide'!G22*O27)/1000</f>
        <v>6976.942</v>
      </c>
      <c r="I27" s="1">
        <f>IF((J27&gt;0),(J27-H27+E27),(I26-H27+E27))</f>
        <v>61095.233</v>
      </c>
      <c r="J27">
        <f>(K27+M27+L27)</f>
        <v>0</v>
      </c>
      <c r="O27" s="1">
        <f>SUM(O26-N27)</f>
        <v>94283</v>
      </c>
      <c r="R27" s="1">
        <f>Q27+R26</f>
        <v>0</v>
      </c>
    </row>
    <row r="28" ht="23.25" customHeight="1">
      <c r="A28">
        <f>A27+1</f>
        <v>16</v>
      </c>
      <c r="B28" s="6">
        <f>B27+1</f>
        <v>46119</v>
      </c>
      <c r="D28">
        <f>D27+E28</f>
        <v>99000</v>
      </c>
      <c r="G28" s="1">
        <f>G27-E28</f>
        <v>70425.45</v>
      </c>
      <c r="H28" s="1">
        <f>('Consumption Guide'!G23*O28)/1000</f>
        <v>7071.225</v>
      </c>
      <c r="I28" s="1">
        <f>IF((J28&gt;0),(J28-H28+E28),(I27-H28+E28))</f>
        <v>54024.008</v>
      </c>
      <c r="J28">
        <f>(K28+M28+L28)</f>
        <v>0</v>
      </c>
      <c r="O28" s="1">
        <f>SUM(O27-N28)</f>
        <v>94283</v>
      </c>
      <c r="R28" s="1">
        <f>Q28+R27</f>
        <v>0</v>
      </c>
    </row>
    <row r="29" ht="23.25" customHeight="1">
      <c r="A29">
        <f>A28+1</f>
        <v>17</v>
      </c>
      <c r="B29" s="6">
        <f>B28+1</f>
        <v>46120</v>
      </c>
      <c r="D29">
        <f>D28+E29</f>
        <v>99000</v>
      </c>
      <c r="G29" s="1">
        <f>G28-E29</f>
        <v>70425.45</v>
      </c>
      <c r="H29" s="1">
        <f>('Consumption Guide'!G24*O29)/1000</f>
        <v>7542.64</v>
      </c>
      <c r="I29" s="1">
        <f>IF((J29&gt;0),(J29-H29+E29),(I28-H29+E29))</f>
        <v>46481.368</v>
      </c>
      <c r="J29">
        <f>(K29+M29+L29)</f>
        <v>0</v>
      </c>
      <c r="O29" s="1">
        <f>SUM(O28-N29)</f>
        <v>94283</v>
      </c>
      <c r="R29" s="1">
        <f>Q29+R28</f>
        <v>0</v>
      </c>
    </row>
    <row r="30" ht="23.25" customHeight="1">
      <c r="A30">
        <f>A29+1</f>
        <v>18</v>
      </c>
      <c r="B30" s="6">
        <f>B29+1</f>
        <v>46121</v>
      </c>
      <c r="D30">
        <f>D29+E30</f>
        <v>121000</v>
      </c>
      <c r="E30">
        <v>22000</v>
      </c>
      <c r="G30" s="1">
        <f>G29-E30</f>
        <v>48425.45</v>
      </c>
      <c r="H30" s="1">
        <f>('Consumption Guide'!G25*O30)/1000</f>
        <v>8202.621</v>
      </c>
      <c r="I30" s="1">
        <f>IF((J30&gt;0),(J30-H30+E30),(I29-H30+E30))</f>
        <v>60278.747</v>
      </c>
      <c r="J30">
        <f>(K30+M30+L30)</f>
        <v>0</v>
      </c>
      <c r="O30" s="1">
        <f>SUM(O29-N30)</f>
        <v>94283</v>
      </c>
      <c r="R30" s="1">
        <f>Q30+R29</f>
        <v>0</v>
      </c>
    </row>
    <row r="31" ht="23.25" customHeight="1">
      <c r="A31">
        <f>A30+1</f>
        <v>19</v>
      </c>
      <c r="B31" s="6">
        <f>B30+1</f>
        <v>46122</v>
      </c>
      <c r="D31">
        <f>D30+E31</f>
        <v>121000</v>
      </c>
      <c r="G31" s="1">
        <f>G30-E31</f>
        <v>48425.45</v>
      </c>
      <c r="H31" s="1">
        <f>('Consumption Guide'!G26*O31)/1000</f>
        <v>8768.319</v>
      </c>
      <c r="I31" s="1">
        <f>IF((J31&gt;0),(J31-H31+E31),(I30-H31+E31))</f>
        <v>51510.428</v>
      </c>
      <c r="J31">
        <f>(K31+M31+L31)</f>
        <v>0</v>
      </c>
      <c r="O31" s="1">
        <f>SUM(O30-N31)</f>
        <v>94283</v>
      </c>
      <c r="R31" s="1">
        <f>Q31+R30</f>
        <v>0</v>
      </c>
    </row>
    <row r="32" ht="23.25" customHeight="1">
      <c r="A32">
        <f>A31+1</f>
        <v>20</v>
      </c>
      <c r="B32" s="6">
        <f>B31+1</f>
        <v>46123</v>
      </c>
      <c r="D32">
        <f>D31+E32</f>
        <v>121000</v>
      </c>
      <c r="G32" s="1">
        <f>G31-E32</f>
        <v>48425.45</v>
      </c>
      <c r="H32" s="1">
        <f>('Consumption Guide'!G27*O32)/1000</f>
        <v>9145.451</v>
      </c>
      <c r="I32" s="1">
        <f>IF((J32&gt;0),(J32-H32+E32),(I31-H32+E32))</f>
        <v>42364.977</v>
      </c>
      <c r="J32">
        <f>(K32+M32+L32)</f>
        <v>0</v>
      </c>
      <c r="O32" s="1">
        <f>SUM(O31-N32)</f>
        <v>94283</v>
      </c>
      <c r="R32" s="1">
        <f>Q32+R31</f>
        <v>0</v>
      </c>
    </row>
    <row r="33" ht="23.25" customHeight="1">
      <c r="A33">
        <f>A32+1</f>
        <v>21</v>
      </c>
      <c r="B33" s="6">
        <f>B32+1</f>
        <v>46124</v>
      </c>
      <c r="D33">
        <f>D32+E33</f>
        <v>143000</v>
      </c>
      <c r="E33">
        <v>22000</v>
      </c>
      <c r="G33" s="1">
        <f>G32-E33</f>
        <v>26425.45</v>
      </c>
      <c r="H33" s="1">
        <f>('Consumption Guide'!G28*O33)/1000</f>
        <v>9711.149</v>
      </c>
      <c r="I33" s="1">
        <f>IF((J33&gt;0),(J33-H33+E33),(I32-H33+E33))</f>
        <v>54653.828</v>
      </c>
      <c r="J33">
        <f>(K33+M33+L33)</f>
        <v>0</v>
      </c>
      <c r="O33" s="1">
        <f>SUM(O32-N33)</f>
        <v>94283</v>
      </c>
      <c r="R33" s="1">
        <f>Q33+R32</f>
        <v>0</v>
      </c>
    </row>
    <row r="34" ht="23.25" customHeight="1">
      <c r="A34">
        <f>A33+1</f>
        <v>22</v>
      </c>
      <c r="B34" s="6">
        <f>B33+1</f>
        <v>46125</v>
      </c>
      <c r="D34">
        <f>D33+E34</f>
        <v>143000</v>
      </c>
      <c r="G34" s="1">
        <f>G33-E34</f>
        <v>26425.45</v>
      </c>
      <c r="H34" s="1">
        <f>('Consumption Guide'!G29*O34)/1000</f>
        <v>10088.281</v>
      </c>
      <c r="I34" s="1">
        <f>IF((J34&gt;0),(J34-H34+E34),(I33-H34+E34))</f>
        <v>44565.547</v>
      </c>
      <c r="J34">
        <f>(K34+M34+L34)</f>
        <v>0</v>
      </c>
      <c r="O34" s="1">
        <f>SUM(O33-N34)</f>
        <v>94283</v>
      </c>
      <c r="R34" s="1">
        <f>Q34+R33</f>
        <v>0</v>
      </c>
    </row>
    <row r="35" ht="23.25" customHeight="1">
      <c r="A35">
        <f>A34+1</f>
        <v>23</v>
      </c>
      <c r="B35" s="6">
        <f>B34+1</f>
        <v>46126</v>
      </c>
      <c r="D35">
        <f>D34+E35</f>
        <v>143000</v>
      </c>
      <c r="G35" s="1">
        <f>G34-E35</f>
        <v>26425.45</v>
      </c>
      <c r="H35" s="1">
        <f>('Consumption Guide'!G30*O35)/1000</f>
        <v>10653.979</v>
      </c>
      <c r="I35" s="1">
        <f>IF((J35&gt;0),(J35-H35+E35),(I34-H35+E35))</f>
        <v>33911.568</v>
      </c>
      <c r="J35">
        <f>(K35+M35+L35)</f>
        <v>0</v>
      </c>
      <c r="O35" s="1">
        <f>SUM(O34-N35)</f>
        <v>94283</v>
      </c>
      <c r="R35" s="1">
        <f>Q35+R34</f>
        <v>0</v>
      </c>
    </row>
    <row r="36" ht="23.25" customHeight="1">
      <c r="A36">
        <f>A35+1</f>
        <v>24</v>
      </c>
      <c r="B36" s="6">
        <f>B35+1</f>
        <v>46127</v>
      </c>
      <c r="D36">
        <f>D35+E36</f>
        <v>143000</v>
      </c>
      <c r="G36" s="1">
        <f>G35-E36</f>
        <v>26425.45</v>
      </c>
      <c r="H36" s="1">
        <f>('Consumption Guide'!G31*O36)/1000</f>
        <v>11125.394</v>
      </c>
      <c r="I36" s="1">
        <f>IF((J36&gt;0),(J36-H36+E36),(I35-H36+E36))</f>
        <v>22786.174</v>
      </c>
      <c r="J36">
        <f>(K36+M36+L36)</f>
        <v>0</v>
      </c>
      <c r="O36" s="1">
        <f>SUM(O35-N36)</f>
        <v>94283</v>
      </c>
      <c r="R36" s="1">
        <f>Q36+R35</f>
        <v>0</v>
      </c>
    </row>
    <row r="37" ht="23.25" customHeight="1">
      <c r="A37">
        <f>A36+1</f>
        <v>25</v>
      </c>
      <c r="B37" s="6">
        <f>B36+1</f>
        <v>46128</v>
      </c>
      <c r="D37">
        <f>D36+E37</f>
        <v>143000</v>
      </c>
      <c r="G37" s="1">
        <f>H4-E36</f>
        <v>160281.1</v>
      </c>
      <c r="H37" s="1">
        <f>('Consumption Guide'!G32*O37)/1000</f>
        <v>11502.526</v>
      </c>
      <c r="I37" s="1">
        <f>IF((J37&gt;0),(J37-H37+E37),(I36-H37+E37))</f>
        <v>11283.648</v>
      </c>
      <c r="J37">
        <f>(K37+M37+L37)</f>
        <v>0</v>
      </c>
      <c r="O37" s="1">
        <f>SUM(O36-N37)</f>
        <v>94283</v>
      </c>
      <c r="R37" s="1">
        <f>Q37+R36</f>
        <v>0</v>
      </c>
    </row>
    <row r="38" ht="23.25" customHeight="1">
      <c r="A38">
        <f>A37+1</f>
        <v>26</v>
      </c>
      <c r="B38" s="6">
        <f>B37+1</f>
        <v>46129</v>
      </c>
      <c r="D38">
        <f>D37+E38</f>
        <v>143000</v>
      </c>
      <c r="G38" s="1">
        <f>G37-E38</f>
        <v>160281.1</v>
      </c>
      <c r="H38" s="1">
        <f>('Consumption Guide'!G33*O38)/1000</f>
        <v>12068.224</v>
      </c>
      <c r="I38" s="1">
        <f>IF((J38&gt;0),(J38-H38+E38),(I37-H38+E38))</f>
        <v>-784.576</v>
      </c>
      <c r="J38">
        <f>(K38+M38+L38)</f>
        <v>0</v>
      </c>
      <c r="O38" s="1">
        <f>SUM(O37-N38)</f>
        <v>94283</v>
      </c>
      <c r="R38" s="1">
        <f>Q38+R37</f>
        <v>0</v>
      </c>
    </row>
    <row r="39" ht="23.25" customHeight="1">
      <c r="A39">
        <f>A38+1</f>
        <v>27</v>
      </c>
      <c r="B39" s="6">
        <f>B38+1</f>
        <v>46130</v>
      </c>
      <c r="D39">
        <f>D38+E39</f>
        <v>143000</v>
      </c>
      <c r="G39" s="1">
        <f>G38-E39</f>
        <v>160281.1</v>
      </c>
      <c r="H39" s="1">
        <f>('Consumption Guide'!G34*O39)/1000</f>
        <v>12633.922</v>
      </c>
      <c r="I39" s="1">
        <f>IF((J39&gt;0),(J39-H39+E39),(I38-H39+E39))</f>
        <v>-13418.498</v>
      </c>
      <c r="J39">
        <f>(K39+M39+L39)</f>
        <v>0</v>
      </c>
      <c r="O39" s="1">
        <f>SUM(O38-N39)</f>
        <v>94283</v>
      </c>
      <c r="R39" s="1">
        <f>Q39+R38</f>
        <v>0</v>
      </c>
    </row>
    <row r="40" ht="23.25" customHeight="1">
      <c r="A40">
        <f>A39+1</f>
        <v>28</v>
      </c>
      <c r="B40" s="6">
        <f>B39+1</f>
        <v>46131</v>
      </c>
      <c r="D40">
        <f>D39+E40</f>
        <v>143000</v>
      </c>
      <c r="G40" s="1">
        <f>G39-E40</f>
        <v>160281.1</v>
      </c>
      <c r="H40" s="1">
        <f>('Consumption Guide'!G35*O40)/1000</f>
        <v>13105.337</v>
      </c>
      <c r="I40" s="1">
        <f>IF((J40&gt;0),(J40-H40+E40),(I39-H40+E40))</f>
        <v>-26523.835</v>
      </c>
      <c r="J40">
        <f>(K40+M40+L40)</f>
        <v>0</v>
      </c>
      <c r="O40" s="1">
        <f>SUM(O39-N40)</f>
        <v>94283</v>
      </c>
      <c r="R40" s="1">
        <f>Q40+R39</f>
        <v>0</v>
      </c>
    </row>
    <row r="41" ht="23.25" customHeight="1">
      <c r="A41">
        <f>A40+1</f>
        <v>29</v>
      </c>
      <c r="B41" s="6">
        <f>B40+1</f>
        <v>46132</v>
      </c>
      <c r="D41">
        <f>D40+E41</f>
        <v>143000</v>
      </c>
      <c r="G41" s="1">
        <f>G40-E41</f>
        <v>160281.1</v>
      </c>
      <c r="H41" s="1">
        <f>('Consumption Guide'!G36*O41)/1000</f>
        <v>13199.62</v>
      </c>
      <c r="I41" s="1">
        <f>IF((J41&gt;0),(J41-H41+E41),(I40-H41+E41))</f>
        <v>-39723.455</v>
      </c>
      <c r="J41">
        <f>(K41+M41+L41)</f>
        <v>0</v>
      </c>
      <c r="O41" s="1">
        <f>SUM(O40-N41)</f>
        <v>94283</v>
      </c>
      <c r="R41" s="1">
        <f>Q41+R40</f>
        <v>0</v>
      </c>
    </row>
    <row r="42" ht="23.25" customHeight="1">
      <c r="A42">
        <f>A41+1</f>
        <v>30</v>
      </c>
      <c r="B42" s="6">
        <f>B41+1</f>
        <v>46133</v>
      </c>
      <c r="D42">
        <f>D41+E42</f>
        <v>143000</v>
      </c>
      <c r="G42" s="1">
        <f>G41-E42</f>
        <v>160281.1</v>
      </c>
      <c r="H42" s="1">
        <f>('Consumption Guide'!G37*O42)/1000</f>
        <v>13388.186</v>
      </c>
      <c r="I42" s="1">
        <f>IF((J42&gt;0),(J42-H42+E42),(I41-H42+E42))</f>
        <v>-53111.641</v>
      </c>
      <c r="J42">
        <f>(K42+M42+L42)</f>
        <v>0</v>
      </c>
      <c r="O42" s="1">
        <f>SUM(O41-N42)</f>
        <v>94283</v>
      </c>
      <c r="R42" s="1">
        <f>Q42+R41</f>
        <v>0</v>
      </c>
    </row>
    <row r="43" ht="23.25" customHeight="1">
      <c r="A43">
        <f>A42+1</f>
        <v>31</v>
      </c>
      <c r="B43" s="6">
        <f>B42+1</f>
        <v>46134</v>
      </c>
      <c r="D43">
        <f>D42+E43</f>
        <v>143000</v>
      </c>
      <c r="G43" s="1">
        <f>G42-E43</f>
        <v>160281.1</v>
      </c>
      <c r="H43" s="1">
        <f>('Consumption Guide'!G38*O43)/1000</f>
        <v>14048.167</v>
      </c>
      <c r="I43" s="1">
        <f>IF((J43&gt;0),(J43-H43+E43),(I42-H43+E43))</f>
        <v>-67159.808</v>
      </c>
      <c r="J43">
        <f>(K43+M43+L43)</f>
        <v>0</v>
      </c>
      <c r="O43" s="1">
        <f>SUM(O42-N43)</f>
        <v>94283</v>
      </c>
      <c r="R43" s="1">
        <f>Q43+R42</f>
        <v>0</v>
      </c>
    </row>
    <row r="44" ht="23.25" customHeight="1">
      <c r="A44">
        <f>A43+1</f>
        <v>32</v>
      </c>
      <c r="B44" s="6">
        <f>B43+1</f>
        <v>46135</v>
      </c>
      <c r="D44">
        <f>D43+E44</f>
        <v>143000</v>
      </c>
      <c r="G44" s="1">
        <f>G43-E44</f>
        <v>160281.1</v>
      </c>
      <c r="H44" s="1">
        <f>('Consumption Guide'!G39*O44)/1000</f>
        <v>14425.299</v>
      </c>
      <c r="I44" s="1">
        <f>IF((J44&gt;0),(J44-H44+E44),(I43-H44+E44))</f>
        <v>-81585.107</v>
      </c>
      <c r="J44">
        <f>(K44+M44+L44)</f>
        <v>0</v>
      </c>
      <c r="O44" s="1">
        <f>SUM(O43-N44)</f>
        <v>94283</v>
      </c>
      <c r="R44" s="1">
        <f>Q44+R43</f>
        <v>0</v>
      </c>
    </row>
    <row r="45" ht="23.25" customHeight="1">
      <c r="A45">
        <f>A44+1</f>
        <v>33</v>
      </c>
      <c r="B45" s="6">
        <f>B44+1</f>
        <v>46136</v>
      </c>
      <c r="D45">
        <f>D44+E45</f>
        <v>143000</v>
      </c>
      <c r="G45" s="1">
        <v>0</v>
      </c>
      <c r="H45" s="1">
        <f>('Consumption Guide'!G40*O45)/1000</f>
        <v>14896.714</v>
      </c>
      <c r="I45" s="1">
        <f>IF((J45&gt;0),(J45-H45+E45),(I44-H45+E45))</f>
        <v>-96481.821</v>
      </c>
      <c r="J45">
        <f>(K45+M45+L45)</f>
        <v>0</v>
      </c>
      <c r="O45" s="1">
        <f>SUM(O44-N45)</f>
        <v>94283</v>
      </c>
      <c r="R45" s="1">
        <f>Q45+R44</f>
        <v>0</v>
      </c>
    </row>
    <row r="46" ht="23.25" customHeight="1">
      <c r="A46">
        <f>A45+1</f>
        <v>34</v>
      </c>
      <c r="B46" s="6">
        <f>B45+1</f>
        <v>46137</v>
      </c>
      <c r="D46">
        <f>D45+E46</f>
        <v>143000</v>
      </c>
      <c r="G46" s="1">
        <v>0</v>
      </c>
      <c r="H46" s="1">
        <f>('Consumption Guide'!G41*O46)/1000</f>
        <v>15368.129</v>
      </c>
      <c r="I46" s="1">
        <f>IF((J46&gt;0),(J46-H46+E46),(I45-H46+E46))</f>
        <v>-111849.95</v>
      </c>
      <c r="J46">
        <f>(K46+M46+L46)</f>
        <v>0</v>
      </c>
      <c r="O46" s="1">
        <f>SUM(O45-N46)</f>
        <v>94283</v>
      </c>
      <c r="R46" s="1">
        <f>Q46+R45</f>
        <v>0</v>
      </c>
    </row>
    <row r="47" ht="23.25" customHeight="1">
      <c r="A47">
        <f>A46+1</f>
        <v>35</v>
      </c>
      <c r="B47" s="6">
        <f>B46+1</f>
        <v>46138</v>
      </c>
      <c r="D47">
        <f>D46+E47</f>
        <v>143000</v>
      </c>
      <c r="G47" s="1">
        <v>0</v>
      </c>
      <c r="H47" s="1">
        <f>('Consumption Guide'!G42*O47)/1000</f>
        <v>15556.695</v>
      </c>
      <c r="I47" s="1">
        <f>IF((J47&gt;0),(J47-H47+E47),(I46-H47+E47))</f>
        <v>-127406.645</v>
      </c>
      <c r="J47">
        <f>(K47+M47+L47)</f>
        <v>0</v>
      </c>
      <c r="O47" s="1">
        <f>SUM(O46-N47)</f>
        <v>94283</v>
      </c>
      <c r="R47" s="1">
        <f>Q47+R46</f>
        <v>0</v>
      </c>
    </row>
    <row r="48" ht="23.25" customHeight="1">
      <c r="A48">
        <f>A47+1</f>
        <v>36</v>
      </c>
      <c r="B48" s="6">
        <f>B47+1</f>
        <v>46139</v>
      </c>
      <c r="D48">
        <f>D47+E48</f>
        <v>143000</v>
      </c>
      <c r="G48" s="1">
        <v>0</v>
      </c>
      <c r="H48" s="1">
        <f>('Consumption Guide'!G43*O48)/1000</f>
        <v>15839.544</v>
      </c>
      <c r="I48" s="1">
        <f>IF((J48&gt;0),(J48-H48+E48),(I47-H48+E48))</f>
        <v>-143246.189</v>
      </c>
      <c r="J48">
        <f>(K48+M48+L48)</f>
        <v>0</v>
      </c>
      <c r="O48" s="1">
        <f>SUM(O47-N48)</f>
        <v>94283</v>
      </c>
      <c r="R48" s="1">
        <f>Q48+R47</f>
        <v>0</v>
      </c>
    </row>
    <row r="49" ht="23.25" customHeight="1">
      <c r="A49">
        <f>A48+1</f>
        <v>37</v>
      </c>
      <c r="B49" s="6">
        <f>B48+1</f>
        <v>46140</v>
      </c>
      <c r="D49">
        <f>D48+E49</f>
        <v>143000</v>
      </c>
      <c r="G49" s="1">
        <v>0</v>
      </c>
      <c r="H49" s="1">
        <f>('Consumption Guide'!G44*O49)/1000</f>
        <v>16122.393</v>
      </c>
      <c r="I49" s="1">
        <f>IF((J49&gt;0),(J49-H49+E49),(I48-H49+E49))</f>
        <v>-159368.582</v>
      </c>
      <c r="J49">
        <f>(K49+M49+L49)</f>
        <v>0</v>
      </c>
      <c r="O49" s="1">
        <f>SUM(O48-N49)</f>
        <v>94283</v>
      </c>
      <c r="R49" s="1">
        <f>Q49+R48</f>
        <v>0</v>
      </c>
    </row>
    <row r="50" ht="23.25" customHeight="1">
      <c r="A50">
        <f>A49+1</f>
        <v>38</v>
      </c>
      <c r="B50" s="6">
        <f>B49+1</f>
        <v>46141</v>
      </c>
      <c r="D50">
        <f>D49+E50</f>
        <v>143000</v>
      </c>
      <c r="G50" s="1">
        <v>0</v>
      </c>
      <c r="H50" s="1">
        <f>('Consumption Guide'!G45*O50)/1000</f>
        <v>16405.242</v>
      </c>
      <c r="I50" s="1">
        <f>IF((J50&gt;0),(J50-H50+E50),(I49-H50+E50))</f>
        <v>-175773.824</v>
      </c>
      <c r="J50">
        <f>(K50+M50+L50)</f>
        <v>0</v>
      </c>
      <c r="O50" s="1">
        <f>SUM(O49-N50)</f>
        <v>94283</v>
      </c>
      <c r="R50" s="1">
        <f>Q50+R49</f>
        <v>0</v>
      </c>
    </row>
    <row r="51" ht="23.25" customHeight="1">
      <c r="A51">
        <f>A50+1</f>
        <v>39</v>
      </c>
      <c r="B51" s="6">
        <f>B50+1</f>
        <v>46142</v>
      </c>
      <c r="D51">
        <f>D50+E51</f>
        <v>143000</v>
      </c>
      <c r="G51" s="1">
        <v>0</v>
      </c>
      <c r="H51" s="1">
        <f>('Consumption Guide'!G46*O51)/1000</f>
        <v>16593.808</v>
      </c>
      <c r="I51" s="1">
        <f>IF((J51&gt;0),(J51-H51+E51),(I50-H51+E51))</f>
        <v>-192367.632</v>
      </c>
      <c r="J51">
        <f>(K51+M51+L51)</f>
        <v>0</v>
      </c>
      <c r="O51" s="1">
        <f>SUM(O50-N51)</f>
        <v>94283</v>
      </c>
      <c r="R51" s="1">
        <f>Q51+R50</f>
        <v>0</v>
      </c>
    </row>
    <row r="52" ht="23.25" customHeight="1">
      <c r="A52">
        <f>A51+1</f>
        <v>40</v>
      </c>
      <c r="B52" s="6">
        <f>B51+1</f>
        <v>46143</v>
      </c>
      <c r="D52">
        <f>D51+E52</f>
        <v>143000</v>
      </c>
      <c r="G52" s="1">
        <v>0</v>
      </c>
      <c r="H52" s="1">
        <f>('Consumption Guide'!G47*O52)/1000</f>
        <v>16782.374</v>
      </c>
      <c r="I52" s="1">
        <f>IF((J52&gt;0),(J52-H52+E52),(I51-H52+E52))</f>
        <v>-209150.006</v>
      </c>
      <c r="J52">
        <f>(K52+M52+L52)</f>
        <v>0</v>
      </c>
      <c r="O52" s="1">
        <f>SUM(O51-N52)</f>
        <v>94283</v>
      </c>
      <c r="R52" s="1">
        <f>Q52+R51</f>
        <v>0</v>
      </c>
    </row>
    <row r="53" ht="23.25" customHeight="1">
      <c r="A53">
        <f>A52+1</f>
        <v>41</v>
      </c>
      <c r="B53" s="6">
        <f>B52+1</f>
        <v>46144</v>
      </c>
      <c r="D53">
        <f>D52+E53</f>
        <v>143000</v>
      </c>
      <c r="G53" s="1">
        <v>0</v>
      </c>
      <c r="H53" s="1">
        <f>('Consumption Guide'!G48*O53)/1000</f>
        <v>16970.94</v>
      </c>
      <c r="I53" s="1">
        <f>IF((J53&gt;0),(J53-H53+E53),(I52-H53+E53))</f>
        <v>-226120.946</v>
      </c>
      <c r="J53">
        <f>(K53+M53+L53)</f>
        <v>0</v>
      </c>
      <c r="O53" s="1">
        <f>SUM(O52-N53)</f>
        <v>94283</v>
      </c>
      <c r="R53" s="1">
        <f>Q53+R52</f>
        <v>0</v>
      </c>
    </row>
    <row r="54" ht="20.25" customHeight="1">
      <c r="A54">
        <f>A53+1</f>
        <v>42</v>
      </c>
      <c r="B54" s="6">
        <f>B53+1</f>
        <v>46145</v>
      </c>
      <c r="D54">
        <f>D53+E54</f>
        <v>143000</v>
      </c>
      <c r="G54" s="1">
        <v>0</v>
      </c>
      <c r="H54" s="1">
        <f>('Consumption Guide'!G49*O54)/1000</f>
        <v>17065.223</v>
      </c>
      <c r="I54" s="1">
        <f>IF((J54&gt;0),(J54-H54+E54),(I53-H54+E54))</f>
        <v>-243186.169</v>
      </c>
      <c r="J54">
        <f>(K54+M54+L54)</f>
        <v>0</v>
      </c>
      <c r="O54" s="1">
        <f>SUM(O53-N54)</f>
        <v>94283</v>
      </c>
      <c r="R54" s="1">
        <f>Q54+R53</f>
        <v>0</v>
      </c>
    </row>
    <row r="55" ht="23.25" customHeight="1">
      <c r="A55">
        <f>A54+1</f>
        <v>43</v>
      </c>
      <c r="B55" s="6">
        <f>B54+1</f>
        <v>46146</v>
      </c>
      <c r="D55">
        <f>D54+E55</f>
        <v>143000</v>
      </c>
      <c r="G55" s="1">
        <v>0</v>
      </c>
      <c r="H55" s="1">
        <f>('Consumption Guide'!G50*O55)/1000</f>
        <v>17725.204</v>
      </c>
      <c r="I55" s="1">
        <f>IF((J55&gt;0),(J55-H55+E55),(I54-H55+E55))</f>
        <v>-260911.373</v>
      </c>
      <c r="J55">
        <f>(K55+M55+L55)</f>
        <v>0</v>
      </c>
      <c r="O55" s="1">
        <f>SUM(O54-N55)</f>
        <v>94283</v>
      </c>
      <c r="R55" s="1">
        <f>Q55+R54</f>
        <v>0</v>
      </c>
    </row>
    <row r="56" ht="21" customHeight="1">
      <c r="A56">
        <f>A55+1</f>
        <v>44</v>
      </c>
      <c r="B56" s="6">
        <f>B55+1</f>
        <v>46147</v>
      </c>
      <c r="D56">
        <f>D55+E56</f>
        <v>143000</v>
      </c>
      <c r="G56" s="1">
        <v>0</v>
      </c>
      <c r="H56" s="1">
        <f>('Consumption Guide'!G51*O56)/1000</f>
        <v>17913.77</v>
      </c>
      <c r="I56" s="1">
        <f>IF((J56&gt;0),(J56-H56+E56),(I55-H56+E56))</f>
        <v>-278825.143</v>
      </c>
      <c r="J56">
        <f>(K56+M56+L56)</f>
        <v>0</v>
      </c>
      <c r="O56" s="1">
        <f>SUM(O55-N56)</f>
        <v>94283</v>
      </c>
      <c r="R56" s="1">
        <f>Q56+R55</f>
        <v>0</v>
      </c>
    </row>
    <row r="57" ht="23.25" customHeight="1">
      <c r="A57">
        <f>A56+1</f>
        <v>45</v>
      </c>
      <c r="B57" s="6">
        <f>B56+1</f>
        <v>46148</v>
      </c>
      <c r="D57">
        <f>D56+E57</f>
        <v>143000</v>
      </c>
      <c r="G57" s="1">
        <v>0</v>
      </c>
      <c r="H57" s="1">
        <f>('Consumption Guide'!G52*O57)/1000</f>
        <v>18102.336</v>
      </c>
      <c r="I57" s="1">
        <f>IF((J57&gt;0),(J57-H57+E57),(I56-H57+E57))</f>
        <v>-296927.479</v>
      </c>
      <c r="J57">
        <f>(K57+M57+L57)</f>
        <v>0</v>
      </c>
      <c r="O57" s="1">
        <f>SUM(O56-N57)</f>
        <v>94283</v>
      </c>
      <c r="R57" s="1">
        <f>Q57+R56</f>
        <v>0</v>
      </c>
    </row>
    <row r="58" ht="23.25" customHeight="1">
      <c r="A58">
        <f>A57+1</f>
        <v>46</v>
      </c>
      <c r="B58" s="6">
        <f>B57+1</f>
        <v>46149</v>
      </c>
      <c r="D58">
        <f>D57+E58</f>
        <v>143000</v>
      </c>
      <c r="G58" s="1">
        <v>0</v>
      </c>
      <c r="H58" s="1">
        <f>('Consumption Guide'!G53*O58)/1000</f>
        <v>18196.619</v>
      </c>
      <c r="I58" s="1">
        <f>IF((J58&gt;0),(J58-H58+E58),(I57-H58+E58))</f>
        <v>-315124.098</v>
      </c>
      <c r="J58">
        <f>(K58+M58+L58)</f>
        <v>0</v>
      </c>
      <c r="O58" s="1">
        <f>SUM(O57-N58)</f>
        <v>94283</v>
      </c>
      <c r="R58" s="1">
        <f>Q58+R57</f>
        <v>0</v>
      </c>
    </row>
    <row r="59" ht="23.25" customHeight="1">
      <c r="A59">
        <f>A58+1</f>
        <v>47</v>
      </c>
      <c r="B59" s="6">
        <f>B58+1</f>
        <v>46150</v>
      </c>
      <c r="D59">
        <f>D58+E59</f>
        <v>143000</v>
      </c>
      <c r="G59" s="1">
        <v>0</v>
      </c>
      <c r="H59" s="1">
        <f>('Consumption Guide'!G54*O59)/1000</f>
        <v>18290.902</v>
      </c>
      <c r="I59" s="1">
        <f>IF((J59&gt;0),(J59-H59+E59),(I58-H59+E59))</f>
        <v>-333415</v>
      </c>
      <c r="J59">
        <f>(K59+M59+L59)</f>
        <v>0</v>
      </c>
      <c r="O59" s="1">
        <f>SUM(O58-N59)</f>
        <v>94283</v>
      </c>
      <c r="R59" s="1">
        <f>Q59+R58</f>
        <v>0</v>
      </c>
    </row>
    <row r="60" ht="24" customHeight="1">
      <c r="A60">
        <f>A59+1</f>
        <v>48</v>
      </c>
      <c r="B60" s="6">
        <f>B59+1</f>
        <v>46151</v>
      </c>
      <c r="D60">
        <f>D59+E60</f>
        <v>143000</v>
      </c>
      <c r="G60" s="1">
        <v>0</v>
      </c>
      <c r="H60" s="1">
        <f>('Consumption Guide'!G55*O60)/1000</f>
        <v>18385.185</v>
      </c>
      <c r="I60" s="1">
        <f>IF((J60&gt;0),(J60-H60+E60),(I59-H60+E60))</f>
        <v>-351800.185</v>
      </c>
      <c r="J60">
        <f>(K60+M60+L60)</f>
        <v>0</v>
      </c>
      <c r="O60" s="1">
        <f>SUM(O59-N60)</f>
        <v>94283</v>
      </c>
      <c r="R60" s="1">
        <f>Q60+R59</f>
        <v>0</v>
      </c>
    </row>
    <row r="61" ht="23.25" customHeight="1">
      <c r="A61">
        <f>A60+1</f>
        <v>49</v>
      </c>
      <c r="B61" s="6">
        <f>B60+1</f>
        <v>46152</v>
      </c>
      <c r="D61">
        <f>D60+E61</f>
        <v>143000</v>
      </c>
      <c r="G61" s="1">
        <v>0</v>
      </c>
      <c r="H61" s="1">
        <f>('Consumption Guide'!G56*O61)/1000</f>
        <v>18479.468</v>
      </c>
      <c r="I61" s="1">
        <f>IF((J61&gt;0),(J61-H61+E61),(I60-H61+E61))</f>
        <v>-370279.653</v>
      </c>
      <c r="J61">
        <f>(K61+M61+L61)</f>
        <v>0</v>
      </c>
      <c r="O61" s="1">
        <f>SUM(O60-N61)</f>
        <v>94283</v>
      </c>
      <c r="R61" s="1">
        <f>Q61+R60</f>
        <v>0</v>
      </c>
    </row>
    <row r="62" ht="23.25" customHeight="1">
      <c r="A62">
        <f>A61+1</f>
        <v>50</v>
      </c>
      <c r="B62" s="6">
        <f>B61+1</f>
        <v>46153</v>
      </c>
      <c r="D62">
        <f>D61+E62</f>
        <v>143000</v>
      </c>
      <c r="G62" s="1">
        <v>0</v>
      </c>
      <c r="H62" s="1">
        <f>('Consumption Guide'!G57*O62)/1000</f>
        <v>18573.751</v>
      </c>
      <c r="I62" s="1">
        <f>IF((J62&gt;0),(J62-H62+E62),(I61-H62+E62))</f>
        <v>-388853.404</v>
      </c>
      <c r="J62">
        <f>(K62+M62+L62)</f>
        <v>0</v>
      </c>
      <c r="O62" s="1">
        <f>SUM(O61-N62)</f>
        <v>94283</v>
      </c>
      <c r="R62" s="1">
        <f>Q62+R61</f>
        <v>0</v>
      </c>
    </row>
    <row r="63" ht="23.25" customHeight="1">
      <c r="A63">
        <f>A62+1</f>
        <v>51</v>
      </c>
      <c r="B63" s="6">
        <f>B62+1</f>
        <v>46154</v>
      </c>
      <c r="D63">
        <f>D62+E63</f>
        <v>143000</v>
      </c>
      <c r="G63" s="1">
        <v>0</v>
      </c>
      <c r="H63" s="1">
        <f>('Consumption Guide'!G58*O63)/1000</f>
        <v>18573.751</v>
      </c>
      <c r="I63" s="1">
        <f>IF((J63&gt;0),(J63-H63+E63),(I62-H63+E63))</f>
        <v>-407427.155</v>
      </c>
      <c r="J63">
        <f>(K63+M63+L63)</f>
        <v>0</v>
      </c>
      <c r="O63" s="1">
        <f>SUM(O62-N63)</f>
        <v>94283</v>
      </c>
      <c r="R63" s="1">
        <f>Q63+R62</f>
        <v>0</v>
      </c>
    </row>
    <row r="64" ht="23.25" customHeight="1">
      <c r="A64">
        <f>A63+1</f>
        <v>52</v>
      </c>
      <c r="B64" s="6">
        <f>B63+1</f>
        <v>46155</v>
      </c>
      <c r="D64">
        <f>D63+E64</f>
        <v>143000</v>
      </c>
      <c r="G64" s="1">
        <v>0</v>
      </c>
      <c r="H64" s="1">
        <f>('Consumption Guide'!G59*O64)/1000</f>
        <v>18573.751</v>
      </c>
      <c r="I64" s="1">
        <f>IF((J64&gt;0),(J64-H64+E64),(I63-H64+E64))</f>
        <v>-426000.906</v>
      </c>
      <c r="J64">
        <f>(K64+M64+L64)</f>
        <v>0</v>
      </c>
      <c r="O64" s="1">
        <f>SUM(O63-N64)</f>
        <v>94283</v>
      </c>
      <c r="R64" s="1">
        <f>Q64+R63</f>
        <v>0</v>
      </c>
    </row>
    <row r="65" ht="23.25" customHeight="1">
      <c r="A65">
        <f>A64+1</f>
        <v>53</v>
      </c>
      <c r="B65" s="6">
        <f>B64+1</f>
        <v>46156</v>
      </c>
      <c r="D65">
        <f>D64+E65</f>
        <v>143000</v>
      </c>
      <c r="G65" s="1">
        <v>0</v>
      </c>
      <c r="H65" s="1">
        <f>('Consumption Guide'!G60*O65)/1000</f>
        <v>18668.034</v>
      </c>
      <c r="I65" s="1">
        <f>IF((J65&gt;0),(J65-H65+E65),(I64-H65+E65))</f>
        <v>-444668.94</v>
      </c>
      <c r="J65">
        <f>(K65+M65+L65)</f>
        <v>0</v>
      </c>
      <c r="O65" s="1">
        <f>SUM(O64-N65)</f>
        <v>94283</v>
      </c>
      <c r="R65" s="1">
        <f>Q65+R64</f>
        <v>0</v>
      </c>
    </row>
    <row r="66" ht="23.25" customHeight="1">
      <c r="A66">
        <f>A65+1</f>
        <v>54</v>
      </c>
      <c r="B66" s="6">
        <f>B65+1</f>
        <v>46157</v>
      </c>
      <c r="D66">
        <f>D65+E66</f>
        <v>143000</v>
      </c>
      <c r="G66" s="1">
        <v>0</v>
      </c>
      <c r="H66" s="1">
        <f>('Consumption Guide'!G61*O66)/1000</f>
        <v>18573.751</v>
      </c>
      <c r="I66" s="1">
        <f>IF((J66&gt;0),(J66-H66+E66),(I65-H66+E66))</f>
        <v>-463242.691</v>
      </c>
      <c r="J66">
        <f>(K66+M66+L66)</f>
        <v>0</v>
      </c>
      <c r="O66" s="1">
        <f>SUM(O65-N66)</f>
        <v>94283</v>
      </c>
      <c r="R66" s="1">
        <f>Q66+R65</f>
        <v>0</v>
      </c>
    </row>
    <row r="67" ht="23.25" customHeight="1">
      <c r="A67">
        <f>A66+1</f>
        <v>55</v>
      </c>
      <c r="B67" s="6">
        <f>B66+1</f>
        <v>46158</v>
      </c>
      <c r="D67">
        <f>D66+E67</f>
        <v>143000</v>
      </c>
      <c r="G67" s="1">
        <v>0</v>
      </c>
      <c r="H67" s="1">
        <f>('Consumption Guide'!G62*O67)/1000</f>
        <v>18668.034</v>
      </c>
      <c r="I67" s="1">
        <f>IF((J67&gt;0),(J67-H67+E67),(I66-H67+E67))</f>
        <v>-481910.725</v>
      </c>
      <c r="J67">
        <f>(K67+M67+L67)</f>
        <v>0</v>
      </c>
      <c r="O67" s="1">
        <f>SUM(O66-N67)</f>
        <v>94283</v>
      </c>
      <c r="R67" s="1">
        <f>Q67+R66</f>
        <v>0</v>
      </c>
    </row>
    <row r="68" ht="23.25" customHeight="1">
      <c r="A68">
        <f>A67+1</f>
        <v>56</v>
      </c>
      <c r="B68" s="6">
        <f>B67+1</f>
        <v>46159</v>
      </c>
      <c r="D68">
        <f>D67+E68</f>
        <v>143000</v>
      </c>
      <c r="G68" s="1">
        <v>0</v>
      </c>
      <c r="H68" s="1">
        <f>('Consumption Guide'!G63*O68)/1000</f>
        <v>18573.751</v>
      </c>
      <c r="I68" s="1">
        <f>IF((J68&gt;0),(J68-H68+E68),(I67-H68+E68))</f>
        <v>-500484.476</v>
      </c>
      <c r="J68">
        <f>(K68+M68+L68)</f>
        <v>0</v>
      </c>
      <c r="O68" s="1">
        <f>SUM(O67-N68)</f>
        <v>94283</v>
      </c>
      <c r="R68" s="1">
        <f>Q68+R67</f>
        <v>0</v>
      </c>
    </row>
    <row r="69" ht="23.25" customHeight="1">
      <c r="A69">
        <f>A68+1</f>
        <v>57</v>
      </c>
      <c r="B69" s="6">
        <f>B68+1</f>
        <v>46160</v>
      </c>
      <c r="D69">
        <f>D68+E69</f>
        <v>143000</v>
      </c>
      <c r="G69" s="1">
        <f>G68-E69</f>
        <v>0</v>
      </c>
      <c r="H69" s="1">
        <f>('Consumption Guide'!G64*O69)/1000</f>
        <v>18385.185</v>
      </c>
      <c r="I69" s="1">
        <f>IF((J69&gt;0),(J69-H69+E69),(I68-H69+E69))</f>
        <v>-518869.661</v>
      </c>
      <c r="J69">
        <f>(K69+M69+L69)</f>
        <v>0</v>
      </c>
      <c r="O69" s="1">
        <f>SUM(O68-N69)</f>
        <v>94283</v>
      </c>
      <c r="R69" s="1">
        <f>Q69+R68</f>
        <v>0</v>
      </c>
    </row>
    <row r="70" ht="23.25" customHeight="1">
      <c r="A70">
        <f>A69+1</f>
        <v>58</v>
      </c>
      <c r="B70" s="6">
        <f>B69+1</f>
        <v>46161</v>
      </c>
      <c r="D70">
        <f>D69+E70</f>
        <v>143000</v>
      </c>
      <c r="G70" s="1">
        <f>G69-E70</f>
        <v>0</v>
      </c>
      <c r="H70" s="1">
        <f>('Consumption Guide'!G65*O70)/1000</f>
        <v>18385.185</v>
      </c>
      <c r="I70" s="1">
        <f>IF((J70&gt;0),(J70-H70+E70),(I69-H70+E70))</f>
        <v>-537254.846</v>
      </c>
      <c r="J70">
        <v>0</v>
      </c>
      <c r="O70" s="1">
        <f>SUM(O69-N70)</f>
        <v>94283</v>
      </c>
      <c r="R70" s="1">
        <f>Q70+R69</f>
        <v>0</v>
      </c>
    </row>
    <row r="71" ht="23.25" customHeight="1">
      <c r="A71">
        <f>A70+1</f>
        <v>59</v>
      </c>
      <c r="B71" s="6">
        <f>B70+1</f>
        <v>46162</v>
      </c>
      <c r="D71">
        <f>D70+E71</f>
        <v>143000</v>
      </c>
      <c r="H71" s="1">
        <f>('Consumption Guide'!G66*O71)/1000</f>
        <v>18385.185</v>
      </c>
      <c r="I71" s="1">
        <f>IF((J71&gt;0),(J71-H71+E71),(I70-H71+E71))</f>
        <v>-555640.031</v>
      </c>
      <c r="J71">
        <f>(K71+M71+L71)</f>
        <v>0</v>
      </c>
      <c r="O71" s="1">
        <f>SUM(O70-N71)</f>
        <v>94283</v>
      </c>
      <c r="R71" s="1">
        <f>Q71+R70</f>
        <v>0</v>
      </c>
    </row>
    <row r="72" ht="23.25" customHeight="1">
      <c r="A72">
        <f>A71+1</f>
        <v>60</v>
      </c>
      <c r="D72">
        <f>D71+E72</f>
        <v>143000</v>
      </c>
      <c r="H72" s="1">
        <f>('Consumption Guide'!G67*O72)/1000</f>
        <v>18385.185</v>
      </c>
      <c r="I72" s="1">
        <f>IF((J72&gt;0),(J72-H72+E72),(I71-H72+E72))</f>
        <v>-574025.216</v>
      </c>
      <c r="J72">
        <f>(K72+M72+L72)</f>
        <v>0</v>
      </c>
      <c r="O72" s="1">
        <f>SUM(O71-N72)</f>
        <v>94283</v>
      </c>
      <c r="R72" s="1">
        <f>Q72+R71</f>
        <v>0</v>
      </c>
    </row>
    <row r="73" ht="23.25" customHeight="1">
      <c r="K73" t="str">
        <v>Total Morts</v>
      </c>
      <c r="N73" s="1" t="str">
        <f>N51</f>
        <v/>
      </c>
    </row>
    <row r="74" ht="23.25" customHeight="1">
      <c r="K74" t="str">
        <v>Total Birds Caught</v>
      </c>
      <c r="N74">
        <f>N44+N46+N47+N54+N55+N63+N64</f>
        <v>0</v>
      </c>
    </row>
    <row r="75" ht="23.25" customHeight="1">
      <c r="C75" s="6" t="str">
        <v xml:space="preserve">Total Feed Ordered </v>
      </c>
      <c r="E75" s="1">
        <f>SUM(E12:E72)</f>
        <v>143000</v>
      </c>
      <c r="G75">
        <f>SUM(E47:E65)</f>
        <v>0</v>
      </c>
    </row>
    <row r="76" ht="23.25" customHeight="1"/>
    <row r="77" ht="23.25" customHeight="1">
      <c r="D77" s="5">
        <f>E75/C2</f>
        <v>1.51671033</v>
      </c>
      <c r="E77" t="str">
        <v>KG/BIRD</v>
      </c>
    </row>
    <row r="78" ht="23.25" customHeight="1">
      <c r="O78" s="1">
        <f>N33+N51</f>
        <v>0</v>
      </c>
    </row>
    <row r="79" ht="23.25" customHeight="1"/>
    <row r="80" ht="23.25" customHeight="1"/>
    <row r="81" ht="23.25" customHeight="1"/>
    <row r="82" ht="23.25" customHeight="1"/>
    <row r="83" ht="23.25" customHeight="1"/>
    <row r="84" ht="23.25" customHeight="1"/>
    <row r="85" ht="23.25" customHeight="1"/>
    <row r="86" ht="23.25" customHeight="1"/>
    <row r="87" ht="23.25" customHeight="1"/>
    <row r="88" ht="23.25" customHeight="1"/>
    <row r="89" ht="23.25" customHeight="1"/>
    <row r="90" ht="23.25" customHeight="1"/>
    <row r="91" ht="23.25" customHeight="1"/>
    <row r="92" ht="23.25" customHeight="1"/>
    <row r="93" ht="23.25" customHeight="1"/>
    <row r="94" ht="23.25" customHeight="1"/>
    <row r="95" ht="23.25" customHeight="1"/>
    <row r="96" ht="23.25" customHeight="1"/>
    <row r="97" ht="23.25" customHeight="1"/>
    <row r="98" ht="23.25" customHeight="1"/>
    <row r="99" ht="23.25" customHeight="1"/>
    <row r="100" ht="23.25" customHeight="1"/>
    <row r="101" ht="23.25" customHeight="1"/>
    <row r="102" ht="23.25" customHeight="1"/>
    <row r="103" ht="23.25" customHeight="1"/>
    <row r="104" ht="23.25" customHeight="1"/>
    <row r="105" ht="23.25" customHeight="1"/>
    <row r="106" ht="23.25" customHeight="1"/>
    <row r="107" ht="23.25" customHeight="1"/>
    <row r="108" ht="23.25" customHeight="1"/>
    <row r="109" ht="23.25" customHeight="1"/>
    <row r="110" ht="23.25" customHeight="1"/>
    <row r="111" ht="23.25" customHeight="1"/>
    <row r="112" ht="23.25" customHeight="1"/>
    <row r="113" ht="23.25" customHeight="1"/>
    <row r="114" ht="23.25" customHeight="1"/>
    <row r="115" ht="23.25" customHeight="1"/>
    <row r="116" ht="23.25" customHeight="1"/>
    <row r="117" ht="23.25" customHeight="1"/>
    <row r="118" ht="23.25" customHeight="1"/>
    <row r="119" ht="23.25" customHeight="1"/>
    <row r="120" ht="23.25" customHeight="1"/>
    <row r="121" ht="23.25" customHeight="1"/>
    <row r="122" ht="23.25" customHeight="1"/>
    <row r="123" ht="23.25" customHeight="1"/>
    <row r="124" ht="23.25" customHeight="1"/>
    <row r="125" ht="23.25" customHeight="1"/>
    <row r="126" ht="23.25" customHeight="1"/>
    <row r="127" ht="23.25" customHeight="1"/>
    <row r="128" ht="23.25" customHeight="1"/>
    <row r="129" ht="23.25" customHeight="1"/>
    <row r="130" ht="23.25" customHeight="1"/>
    <row r="131" ht="23.25" customHeight="1"/>
    <row r="132" ht="23.25" customHeight="1"/>
    <row r="133" ht="23.25" customHeight="1"/>
    <row r="134" ht="23.25" customHeight="1"/>
    <row r="135" ht="23.25" customHeight="1"/>
    <row r="136" ht="23.25" customHeight="1"/>
    <row r="137" ht="23.25" customHeight="1"/>
    <row r="138" ht="23.25" customHeight="1"/>
    <row r="139" ht="23.25" customHeight="1"/>
    <row r="140" ht="23.25" customHeight="1"/>
    <row r="141" ht="23.25" customHeight="1"/>
    <row r="142" ht="23.25" customHeight="1"/>
    <row r="143" ht="23.25" customHeight="1"/>
    <row r="144" ht="23.25" customHeight="1"/>
    <row r="145" ht="23.25" customHeight="1"/>
    <row r="146" ht="23.25" customHeight="1"/>
    <row r="147" ht="23.25" customHeight="1"/>
    <row r="148" ht="23.25" customHeight="1"/>
    <row r="149" ht="23.25" customHeight="1"/>
    <row r="150" ht="23.25" customHeight="1"/>
    <row r="151" ht="23.25" customHeight="1"/>
    <row r="152" ht="23.25" customHeight="1"/>
    <row r="153" ht="23.25" customHeight="1"/>
    <row r="154" ht="23.25" customHeight="1"/>
    <row r="155" ht="23.25" customHeight="1"/>
    <row r="156" ht="23.25" customHeight="1"/>
    <row r="157" ht="23.25" customHeight="1"/>
    <row r="158" ht="23.25" customHeight="1"/>
    <row r="159" ht="23.25" customHeight="1"/>
    <row r="160" ht="23.25" customHeight="1"/>
    <row r="161" ht="23.25" customHeight="1"/>
    <row r="162" ht="23.25" customHeight="1"/>
    <row r="163" ht="23.25" customHeight="1"/>
    <row r="164" ht="23.25" customHeight="1"/>
    <row r="165" ht="23.25" customHeight="1"/>
    <row r="166" ht="23.25" customHeight="1"/>
    <row r="167" ht="23.25" customHeight="1"/>
    <row r="168" ht="23.25" customHeight="1"/>
    <row r="169" ht="23.25" customHeight="1"/>
    <row r="170" ht="23.25" customHeight="1"/>
    <row r="171" ht="23.25" customHeight="1"/>
    <row r="172" ht="23.25" customHeight="1"/>
    <row r="173" ht="23.25" customHeight="1"/>
    <row r="174" ht="23.25" customHeight="1"/>
    <row r="175" ht="23.25" customHeight="1"/>
    <row r="176" ht="23.25" customHeight="1"/>
    <row r="177" ht="23.25" customHeight="1"/>
    <row r="178" ht="23.25" customHeight="1"/>
    <row r="179" ht="23.25" customHeight="1"/>
    <row r="180" ht="23.25" customHeight="1"/>
    <row r="181" ht="23.25" customHeight="1"/>
    <row r="182" ht="23.25" customHeight="1"/>
    <row r="183" ht="23.25" customHeight="1"/>
    <row r="184" ht="23.25" customHeight="1"/>
    <row r="185" ht="23.25" customHeight="1"/>
    <row r="186" ht="23.25" customHeight="1"/>
    <row r="187" ht="23.25" customHeight="1"/>
    <row r="188" ht="23.25" customHeight="1"/>
    <row r="189" ht="23.25" customHeight="1"/>
    <row r="190" ht="23.25" customHeight="1"/>
    <row r="191" ht="23.25" customHeight="1"/>
    <row r="192" ht="23.25" customHeight="1"/>
    <row r="193" ht="23.25" customHeight="1"/>
    <row r="194" ht="23.25" customHeight="1"/>
    <row r="195" ht="23.25" customHeight="1"/>
    <row r="196" ht="23.25" customHeight="1"/>
    <row r="197" ht="23.25" customHeight="1"/>
    <row r="198" ht="23.25" customHeight="1"/>
    <row r="199" ht="23.25" customHeight="1"/>
    <row r="200" ht="23.25" customHeight="1"/>
    <row r="201" ht="23.25" customHeight="1"/>
    <row r="202" ht="23.25" customHeight="1"/>
    <row r="203" ht="23.25" customHeight="1"/>
    <row r="204" ht="23.25" customHeight="1"/>
    <row r="205" ht="23.25" customHeight="1"/>
    <row r="206" ht="23.25" customHeight="1"/>
    <row r="207" ht="23.25" customHeight="1"/>
    <row r="208" ht="23.25" customHeight="1"/>
    <row r="209" ht="23.25" customHeight="1"/>
    <row r="210" ht="23.25" customHeight="1"/>
    <row r="211" ht="23.25" customHeight="1"/>
    <row r="212" ht="23.25" customHeight="1"/>
    <row r="213" ht="23.25" customHeight="1"/>
    <row r="214" ht="23.25" customHeight="1"/>
    <row r="215" ht="23.25" customHeight="1"/>
    <row r="216" ht="23.25" customHeight="1"/>
    <row r="217" ht="23.25" customHeight="1"/>
    <row r="218" ht="23.25" customHeight="1"/>
    <row r="219" ht="23.25" customHeight="1"/>
    <row r="220" ht="23.25" customHeight="1"/>
    <row r="221" ht="23.25" customHeight="1"/>
    <row r="222" ht="23.25" customHeight="1"/>
    <row r="223" ht="23.25" customHeight="1"/>
    <row r="224" ht="23.25" customHeight="1"/>
    <row r="225" ht="23.25" customHeight="1"/>
    <row r="226" ht="23.25" customHeight="1"/>
    <row r="227" ht="23.25" customHeight="1"/>
    <row r="228" ht="23.25" customHeight="1"/>
    <row r="229" ht="23.25" customHeight="1"/>
    <row r="230" ht="23.25" customHeight="1"/>
    <row r="231" ht="23.25" customHeight="1"/>
    <row r="232" ht="23.25" customHeight="1"/>
    <row r="233" ht="23.25" customHeight="1"/>
    <row r="234" ht="23.25" customHeight="1"/>
    <row r="235" ht="23.25" customHeight="1"/>
    <row r="236" ht="23.25" customHeight="1"/>
    <row r="237" ht="23.25" customHeight="1"/>
    <row r="238" ht="23.25" customHeight="1"/>
    <row r="239" ht="23.25" customHeight="1"/>
    <row r="240" ht="23.25" customHeight="1"/>
    <row r="241" ht="23.25" customHeight="1"/>
    <row r="242" ht="23.25" customHeight="1"/>
    <row r="243" ht="23.25" customHeight="1"/>
    <row r="244" ht="23.25" customHeight="1"/>
    <row r="245" ht="23.25" customHeight="1"/>
    <row r="246" ht="23.25" customHeight="1"/>
    <row r="247" ht="23.25" customHeight="1"/>
    <row r="248" ht="23.25" customHeight="1"/>
    <row r="249" ht="23.25" customHeight="1"/>
    <row r="250" ht="23.25" customHeight="1"/>
    <row r="251" ht="23.25" customHeight="1"/>
    <row r="252" ht="23.25" customHeight="1"/>
    <row r="253" ht="23.25" customHeight="1"/>
    <row r="254" ht="23.25" customHeight="1"/>
    <row r="255" ht="23.25" customHeight="1"/>
    <row r="256" ht="23.25" customHeight="1"/>
    <row r="257" ht="23.25" customHeight="1"/>
    <row r="258" ht="23.25" customHeight="1"/>
    <row r="259" ht="23.25" customHeight="1"/>
    <row r="260" ht="23.25" customHeight="1"/>
    <row r="261" ht="23.25" customHeight="1"/>
    <row r="262" ht="23.25" customHeight="1"/>
    <row r="263" ht="23.25" customHeight="1"/>
    <row r="264" ht="23.25" customHeight="1"/>
    <row r="265" ht="23.25" customHeight="1"/>
    <row r="266" ht="23.25" customHeight="1"/>
    <row r="267" ht="23.25" customHeight="1"/>
    <row r="268" ht="23.25" customHeight="1"/>
    <row r="269" ht="23.25" customHeight="1"/>
    <row r="270" ht="23.25" customHeight="1"/>
    <row r="271" ht="23.25" customHeight="1"/>
    <row r="272" ht="23.25" customHeight="1"/>
    <row r="273" ht="23.25" customHeight="1"/>
    <row r="274" ht="23.25" customHeight="1"/>
    <row r="275" ht="23.25" customHeight="1"/>
    <row r="276" ht="23.25" customHeight="1"/>
    <row r="277" ht="23.25" customHeight="1"/>
    <row r="278" ht="23.25" customHeight="1"/>
    <row r="279" ht="23.25" customHeight="1"/>
    <row r="280" ht="23.25" customHeight="1"/>
    <row r="281" ht="23.25" customHeight="1"/>
    <row r="282" ht="23.25" customHeight="1"/>
    <row r="283" ht="23.25" customHeight="1"/>
    <row r="284" ht="23.25" customHeight="1"/>
    <row r="285" ht="23.25" customHeight="1"/>
    <row r="286" ht="23.25" customHeight="1"/>
    <row r="287" ht="23.25" customHeight="1"/>
    <row r="288" ht="23.25" customHeight="1"/>
    <row r="289" ht="23.25" customHeight="1"/>
    <row r="290" ht="23.25" customHeight="1"/>
    <row r="291" ht="23.25" customHeight="1"/>
    <row r="292" ht="23.25" customHeight="1"/>
    <row r="293" ht="23.25" customHeight="1"/>
    <row r="294" ht="23.25" customHeight="1"/>
    <row r="295" ht="23.25" customHeight="1"/>
    <row r="296" ht="23.25" customHeight="1"/>
    <row r="297" ht="23.25" customHeight="1"/>
    <row r="298" ht="23.25" customHeight="1"/>
    <row r="299" ht="23.25" customHeight="1"/>
    <row r="300" ht="23.25" customHeight="1"/>
    <row r="301" ht="23.25" customHeight="1"/>
    <row r="302" ht="23.25" customHeight="1"/>
    <row r="303" ht="23.25" customHeight="1"/>
    <row r="304" ht="23.25" customHeight="1"/>
    <row r="305" ht="23.25" customHeight="1"/>
    <row r="306" ht="23.25" customHeight="1"/>
    <row r="307" ht="23.25" customHeight="1"/>
    <row r="308" ht="23.25" customHeight="1"/>
    <row r="309" ht="23.25" customHeight="1"/>
    <row r="310" ht="23.25" customHeight="1"/>
    <row r="311" ht="23.25" customHeight="1"/>
    <row r="312" ht="23.25" customHeight="1"/>
    <row r="313" ht="23.25" customHeight="1"/>
    <row r="314" ht="23.25" customHeight="1"/>
    <row r="315" ht="23.25" customHeight="1"/>
    <row r="316" ht="23.25" customHeight="1"/>
    <row r="317" ht="23.25" customHeight="1"/>
    <row r="318" ht="23.25" customHeight="1"/>
    <row r="319" ht="23.25" customHeight="1"/>
    <row r="320" ht="23.25" customHeight="1"/>
    <row r="321" ht="23.25" customHeight="1"/>
    <row r="322" ht="23.25" customHeight="1"/>
    <row r="323" ht="23.25" customHeight="1"/>
    <row r="324" ht="23.25" customHeight="1"/>
    <row r="325" ht="23.25" customHeight="1"/>
    <row r="326" ht="23.25" customHeight="1"/>
    <row r="327" ht="23.25" customHeight="1"/>
    <row r="328" ht="23.25" customHeight="1"/>
    <row r="329" ht="23.25" customHeight="1"/>
    <row r="330" ht="23.25" customHeight="1"/>
    <row r="331" ht="23.25" customHeight="1"/>
    <row r="332" ht="23.25" customHeight="1"/>
    <row r="333" ht="23.25" customHeight="1"/>
    <row r="334" ht="23.25" customHeight="1"/>
    <row r="335" ht="23.25" customHeight="1"/>
    <row r="336" ht="23.25" customHeight="1"/>
    <row r="337" ht="23.25" customHeight="1"/>
    <row r="338" ht="23.25" customHeight="1"/>
    <row r="339" ht="23.25" customHeight="1"/>
    <row r="340" ht="23.25" customHeight="1"/>
    <row r="341" ht="23.25" customHeight="1"/>
    <row r="342" ht="23.25" customHeight="1"/>
    <row r="343" ht="23.25" customHeight="1"/>
    <row r="344" ht="23.25" customHeight="1"/>
    <row r="345" ht="23.25" customHeight="1"/>
    <row r="346" ht="23.25" customHeight="1"/>
    <row r="347" ht="23.25" customHeight="1"/>
    <row r="348" ht="23.25" customHeight="1"/>
    <row r="349" ht="23.25" customHeight="1"/>
    <row r="350" ht="23.25" customHeight="1"/>
    <row r="351" ht="23.25" customHeight="1"/>
    <row r="352" ht="23.25" customHeight="1"/>
    <row r="353" ht="23.25" customHeight="1"/>
    <row r="354" ht="23.25" customHeight="1"/>
    <row r="355" ht="23.25" customHeight="1"/>
    <row r="356" ht="23.25" customHeight="1"/>
    <row r="357" ht="23.25" customHeight="1"/>
    <row r="358" ht="23.25" customHeight="1"/>
    <row r="359" ht="23.25" customHeight="1"/>
    <row r="360" ht="23.25" customHeight="1"/>
    <row r="361" ht="23.25" customHeight="1"/>
    <row r="362" ht="23.25" customHeight="1"/>
    <row r="363" ht="23.25" customHeight="1"/>
    <row r="364" ht="23.25" customHeight="1"/>
    <row r="365" ht="23.25" customHeight="1"/>
    <row r="366" ht="23.25" customHeight="1"/>
    <row r="367" ht="23.25" customHeight="1"/>
    <row r="368" ht="23.25" customHeight="1"/>
    <row r="369" ht="23.25" customHeight="1"/>
    <row r="370" ht="23.25" customHeight="1"/>
    <row r="371" ht="23.25" customHeight="1"/>
    <row r="372" ht="23.25" customHeight="1"/>
    <row r="373" ht="23.25" customHeight="1"/>
    <row r="374" ht="23.25" customHeight="1"/>
    <row r="375" ht="23.25" customHeight="1"/>
    <row r="376" ht="23.25" customHeight="1"/>
    <row r="377" ht="23.25" customHeight="1"/>
    <row r="378" ht="23.25" customHeight="1"/>
    <row r="379" ht="23.25" customHeight="1"/>
    <row r="380" ht="23.25" customHeight="1"/>
    <row r="381" ht="23.25" customHeight="1"/>
    <row r="382" ht="23.25" customHeight="1"/>
    <row r="383" ht="23.25" customHeight="1"/>
    <row r="384" ht="23.25" customHeight="1"/>
    <row r="385" ht="23.25" customHeight="1"/>
    <row r="386" ht="23.25" customHeight="1"/>
    <row r="387" ht="23.25" customHeight="1"/>
    <row r="388" ht="23.25" customHeight="1"/>
    <row r="389" ht="23.25" customHeight="1"/>
    <row r="390" ht="23.25" customHeight="1"/>
    <row r="391" ht="23.25" customHeight="1"/>
    <row r="392" ht="23.25" customHeight="1"/>
    <row r="393" ht="23.25" customHeight="1"/>
    <row r="394" ht="23.25" customHeight="1"/>
    <row r="395" ht="23.25" customHeight="1"/>
    <row r="396" ht="23.25" customHeight="1"/>
    <row r="397" ht="23.25" customHeight="1"/>
    <row r="398" ht="23.25" customHeight="1"/>
    <row r="399" ht="23.25" customHeight="1"/>
    <row r="400" ht="23.25" customHeight="1"/>
    <row r="401" ht="23.25" customHeight="1"/>
    <row r="402" ht="23.25" customHeight="1"/>
    <row r="403" ht="23.25" customHeight="1"/>
    <row r="404" ht="23.25" customHeight="1"/>
    <row r="405" ht="23.25" customHeight="1"/>
    <row r="406" ht="23.25" customHeight="1"/>
    <row r="407" ht="23.25" customHeight="1"/>
    <row r="408" ht="23.25" customHeight="1"/>
    <row r="409" ht="23.25" customHeight="1"/>
    <row r="410" ht="23.25" customHeight="1"/>
    <row r="411" ht="23.25" customHeight="1"/>
    <row r="412" ht="23.25" customHeight="1"/>
    <row r="413" ht="23.25" customHeight="1"/>
    <row r="414" ht="23.25" customHeight="1"/>
    <row r="415" ht="23.25" customHeight="1"/>
    <row r="416" ht="23.25" customHeight="1"/>
    <row r="417" ht="23.25" customHeight="1"/>
    <row r="418" ht="23.25" customHeight="1"/>
    <row r="419" ht="23.25" customHeight="1"/>
    <row r="420" ht="23.25" customHeight="1"/>
    <row r="421" ht="23.25" customHeight="1"/>
    <row r="422" ht="23.25" customHeight="1"/>
    <row r="423" ht="23.25" customHeight="1"/>
    <row r="424" ht="23.25" customHeight="1"/>
    <row r="425" ht="23.25" customHeight="1"/>
    <row r="426" ht="23.25" customHeight="1"/>
    <row r="427" ht="23.25" customHeight="1"/>
    <row r="428" ht="23.25" customHeight="1"/>
    <row r="429" ht="23.25" customHeight="1"/>
    <row r="430" ht="23.25" customHeight="1"/>
    <row r="431" ht="23.25" customHeight="1"/>
    <row r="432" ht="23.25" customHeight="1"/>
    <row r="433" ht="23.25" customHeight="1"/>
    <row r="434" ht="23.25" customHeight="1"/>
    <row r="435" ht="23.25" customHeight="1"/>
    <row r="436" ht="23.25" customHeight="1"/>
    <row r="437" ht="23.25" customHeight="1"/>
    <row r="438" ht="23.25" customHeight="1"/>
    <row r="439" ht="23.25" customHeight="1"/>
    <row r="440" ht="23.25" customHeight="1"/>
    <row r="441" ht="23.25" customHeight="1"/>
    <row r="442" ht="23.25" customHeight="1"/>
    <row r="443" ht="23.25" customHeight="1"/>
    <row r="444" ht="23.25" customHeight="1"/>
    <row r="445" ht="23.25" customHeight="1"/>
    <row r="446" ht="23.25" customHeight="1"/>
    <row r="447" ht="23.25" customHeight="1"/>
    <row r="448" ht="23.25" customHeight="1"/>
    <row r="449" ht="23.25" customHeight="1"/>
    <row r="450" ht="23.25" customHeight="1"/>
    <row r="451" ht="23.25" customHeight="1"/>
    <row r="452" ht="23.25" customHeight="1"/>
    <row r="453" ht="23.25" customHeight="1"/>
    <row r="454" ht="23.25" customHeight="1"/>
    <row r="455" ht="23.25" customHeight="1"/>
    <row r="456" ht="23.25" customHeight="1"/>
    <row r="457" ht="23.25" customHeight="1"/>
    <row r="458" ht="23.25" customHeight="1"/>
    <row r="459" ht="23.25" customHeight="1"/>
    <row r="460" ht="23.25" customHeight="1"/>
    <row r="461" ht="23.25" customHeight="1"/>
    <row r="462" ht="23.25" customHeight="1"/>
    <row r="463" ht="23.25" customHeight="1"/>
    <row r="464" ht="23.25" customHeight="1"/>
    <row r="465" ht="23.25" customHeight="1"/>
    <row r="466" ht="23.25" customHeight="1"/>
    <row r="467" ht="23.25" customHeight="1"/>
    <row r="468" ht="23.25" customHeight="1"/>
    <row r="469" ht="23.25" customHeight="1"/>
    <row r="470" ht="23.25" customHeight="1"/>
    <row r="471" ht="23.25" customHeight="1"/>
    <row r="472" ht="23.25" customHeight="1"/>
    <row r="473" ht="23.25" customHeight="1"/>
    <row r="474" ht="23.25" customHeight="1"/>
    <row r="475" ht="23.25" customHeight="1"/>
    <row r="476" ht="23.25" customHeight="1"/>
    <row r="477" ht="23.25" customHeight="1"/>
    <row r="478" ht="23.25" customHeight="1"/>
    <row r="479" ht="23.25" customHeight="1"/>
    <row r="480" ht="23.25" customHeight="1"/>
    <row r="481" ht="23.25" customHeight="1"/>
    <row r="482" ht="23.25" customHeight="1"/>
    <row r="483" ht="23.25" customHeight="1"/>
    <row r="484" ht="23.25" customHeight="1"/>
    <row r="485" ht="23.25" customHeight="1"/>
    <row r="486" ht="23.25" customHeight="1"/>
    <row r="487" ht="23.25" customHeight="1"/>
    <row r="488" ht="23.25" customHeight="1"/>
    <row r="489" ht="23.25" customHeight="1"/>
    <row r="490" ht="23.25" customHeight="1"/>
    <row r="491" ht="23.25" customHeight="1"/>
    <row r="492" ht="23.25" customHeight="1"/>
    <row r="493" ht="23.25" customHeight="1"/>
    <row r="494" ht="23.25" customHeight="1"/>
    <row r="495" ht="23.25" customHeight="1"/>
    <row r="496" ht="23.25" customHeight="1"/>
    <row r="497" ht="23.25" customHeight="1"/>
    <row r="498" ht="23.25" customHeight="1"/>
    <row r="499" ht="23.25" customHeight="1"/>
    <row r="500" ht="23.25" customHeight="1"/>
    <row r="501" ht="23.25" customHeight="1"/>
    <row r="502" ht="23.25" customHeight="1"/>
    <row r="503" ht="23.25" customHeight="1"/>
    <row r="504" ht="23.25" customHeight="1"/>
    <row r="505" ht="23.25" customHeight="1"/>
    <row r="506" ht="23.25" customHeight="1"/>
    <row r="507" ht="23.25" customHeight="1"/>
    <row r="508" ht="23.25" customHeight="1"/>
    <row r="509" ht="23.25" customHeight="1"/>
    <row r="510" ht="23.25" customHeight="1"/>
    <row r="511" ht="23.25" customHeight="1"/>
    <row r="512" ht="23.25" customHeight="1"/>
    <row r="513" ht="23.25" customHeight="1"/>
    <row r="514" ht="23.25" customHeight="1"/>
    <row r="515" ht="23.25" customHeight="1"/>
    <row r="516" ht="23.25" customHeight="1"/>
    <row r="517" ht="23.25" customHeight="1"/>
    <row r="518" ht="23.25" customHeight="1"/>
    <row r="519" ht="23.25" customHeight="1"/>
    <row r="520" ht="23.25" customHeight="1"/>
    <row r="521" ht="23.25" customHeight="1"/>
    <row r="522" ht="23.25" customHeight="1"/>
    <row r="523" ht="23.25" customHeight="1"/>
    <row r="524" ht="23.25" customHeight="1"/>
    <row r="525" ht="23.25" customHeight="1"/>
    <row r="526" ht="23.25" customHeight="1"/>
    <row r="527" ht="23.25" customHeight="1"/>
    <row r="528" ht="23.25" customHeight="1"/>
    <row r="529" ht="23.25" customHeight="1"/>
    <row r="530" ht="23.25" customHeight="1"/>
    <row r="531" ht="23.25" customHeight="1"/>
    <row r="532" ht="23.25" customHeight="1"/>
    <row r="533" ht="23.25" customHeight="1"/>
    <row r="534" ht="23.25" customHeight="1"/>
    <row r="535" ht="23.25" customHeight="1"/>
    <row r="536" ht="23.25" customHeight="1"/>
    <row r="537" ht="23.25" customHeight="1"/>
    <row r="538" ht="23.25" customHeight="1"/>
    <row r="539" ht="23.25" customHeight="1"/>
    <row r="540" ht="23.25" customHeight="1"/>
    <row r="541" ht="23.25" customHeight="1"/>
    <row r="542" ht="23.25" customHeight="1"/>
    <row r="543" ht="23.25" customHeight="1"/>
    <row r="544" ht="23.25" customHeight="1"/>
    <row r="545" ht="23.25" customHeight="1"/>
    <row r="546" ht="23.25" customHeight="1"/>
    <row r="547" ht="23.25" customHeight="1"/>
    <row r="548" ht="23.25" customHeight="1"/>
    <row r="549" ht="23.25" customHeight="1"/>
    <row r="550" ht="23.25" customHeight="1"/>
    <row r="551" ht="23.25" customHeight="1"/>
    <row r="552" ht="23.25" customHeight="1"/>
    <row r="553" ht="23.25" customHeight="1"/>
    <row r="554" ht="23.25" customHeight="1"/>
    <row r="555" ht="23.25" customHeight="1"/>
    <row r="556" ht="23.25" customHeight="1"/>
    <row r="557" ht="23.25" customHeight="1"/>
    <row r="558" ht="23.25" customHeight="1"/>
    <row r="559" ht="23.25" customHeight="1"/>
    <row r="560" ht="23.25" customHeight="1"/>
    <row r="561" ht="23.25" customHeight="1"/>
    <row r="562" ht="23.25" customHeight="1"/>
    <row r="563" ht="23.25" customHeight="1"/>
    <row r="564" ht="23.25" customHeight="1"/>
    <row r="565" ht="23.25" customHeight="1"/>
    <row r="566" ht="23.25" customHeight="1"/>
    <row r="567" ht="23.25" customHeight="1"/>
    <row r="568" ht="23.25" customHeight="1"/>
    <row r="569" ht="23.25" customHeight="1"/>
    <row r="570" ht="23.25" customHeight="1"/>
    <row r="571" ht="23.25" customHeight="1"/>
    <row r="572" ht="23.25" customHeight="1"/>
    <row r="573" ht="23.25" customHeight="1"/>
    <row r="574" ht="23.25" customHeight="1"/>
    <row r="575" ht="23.25" customHeight="1"/>
    <row r="576" ht="23.25" customHeight="1"/>
    <row r="577" ht="23.25" customHeight="1"/>
    <row r="578" ht="23.25" customHeight="1"/>
    <row r="579" ht="23.25" customHeight="1"/>
    <row r="580" ht="23.25" customHeight="1"/>
    <row r="581" ht="23.25" customHeight="1"/>
    <row r="582" ht="23.25" customHeight="1"/>
    <row r="583" ht="23.25" customHeight="1"/>
    <row r="584" ht="23.25" customHeight="1"/>
    <row r="585" ht="23.25" customHeight="1"/>
    <row r="586" ht="23.25" customHeight="1"/>
    <row r="587" ht="23.25" customHeight="1"/>
    <row r="588" ht="23.25" customHeight="1"/>
    <row r="589" ht="23.25" customHeight="1"/>
    <row r="590" ht="23.25" customHeight="1"/>
    <row r="591" ht="23.25" customHeight="1"/>
    <row r="592" ht="23.25" customHeight="1"/>
    <row r="593" ht="23.25" customHeight="1"/>
    <row r="594" ht="23.25" customHeight="1"/>
    <row r="595" ht="23.25" customHeight="1"/>
    <row r="596" ht="23.25" customHeight="1"/>
    <row r="597" ht="23.25" customHeight="1"/>
    <row r="598" ht="23.25" customHeight="1"/>
    <row r="599" ht="23.25" customHeight="1"/>
    <row r="600" ht="23.25" customHeight="1"/>
    <row r="601" ht="23.25" customHeight="1"/>
    <row r="602" ht="23.25" customHeight="1"/>
    <row r="603" ht="23.25" customHeight="1"/>
    <row r="604" ht="23.25" customHeight="1"/>
    <row r="605" ht="23.25" customHeight="1"/>
    <row r="606" ht="23.25" customHeight="1"/>
    <row r="607" ht="23.25" customHeight="1"/>
    <row r="608" ht="23.25" customHeight="1"/>
    <row r="609" ht="23.25" customHeight="1"/>
    <row r="610" ht="23.25" customHeight="1"/>
    <row r="611" ht="23.25" customHeight="1"/>
    <row r="612" ht="23.25" customHeight="1"/>
    <row r="613" ht="23.25" customHeight="1"/>
    <row r="614" ht="23.25" customHeight="1"/>
    <row r="615" ht="23.25" customHeight="1"/>
    <row r="616" ht="23.25" customHeight="1"/>
    <row r="617" ht="23.25" customHeight="1"/>
    <row r="618" ht="23.25" customHeight="1"/>
    <row r="619" ht="23.25" customHeight="1"/>
    <row r="620" ht="23.25" customHeight="1"/>
    <row r="621" ht="23.25" customHeight="1"/>
    <row r="622" ht="23.25" customHeight="1"/>
    <row r="623" ht="23.25" customHeight="1"/>
    <row r="624" ht="23.25" customHeight="1"/>
    <row r="625" ht="23.25" customHeight="1"/>
    <row r="626" ht="23.25" customHeight="1"/>
    <row r="627" ht="23.25" customHeight="1"/>
    <row r="628" ht="23.25" customHeight="1"/>
    <row r="629" ht="23.25" customHeight="1"/>
    <row r="630" ht="23.25" customHeight="1"/>
    <row r="631" ht="23.25" customHeight="1"/>
    <row r="632" ht="23.25" customHeight="1"/>
    <row r="633" ht="23.25" customHeight="1"/>
    <row r="634" ht="23.25" customHeight="1"/>
    <row r="635" ht="23.25" customHeight="1"/>
    <row r="636" ht="23.25" customHeight="1"/>
    <row r="637" ht="23.25" customHeight="1"/>
    <row r="638" ht="23.25" customHeight="1"/>
    <row r="639" ht="23.25" customHeight="1"/>
    <row r="640" ht="23.25" customHeight="1"/>
    <row r="641" ht="23.25" customHeight="1"/>
    <row r="642" ht="23.25" customHeight="1"/>
    <row r="643" ht="23.25" customHeight="1"/>
    <row r="644" ht="23.25" customHeight="1"/>
    <row r="645" ht="23.25" customHeight="1"/>
    <row r="646" ht="23.25" customHeight="1"/>
    <row r="647" ht="23.25" customHeight="1"/>
    <row r="648" ht="23.25" customHeight="1"/>
    <row r="649" ht="23.25" customHeight="1"/>
    <row r="650" ht="23.25" customHeight="1"/>
    <row r="651" ht="23.25" customHeight="1"/>
    <row r="652" ht="23.25" customHeight="1"/>
    <row r="653" ht="23.25" customHeight="1"/>
    <row r="654" ht="23.25" customHeight="1"/>
    <row r="655" ht="23.25" customHeight="1"/>
    <row r="656" ht="23.25" customHeight="1"/>
    <row r="657" ht="23.25" customHeight="1"/>
    <row r="658" ht="23.25" customHeight="1"/>
    <row r="659" ht="23.25" customHeight="1"/>
    <row r="660" ht="23.25" customHeight="1"/>
    <row r="661" ht="23.25" customHeight="1"/>
    <row r="662" ht="23.25" customHeight="1"/>
    <row r="663" ht="23.25" customHeight="1"/>
    <row r="664" ht="23.25" customHeight="1"/>
    <row r="665" ht="23.25" customHeight="1"/>
    <row r="666" ht="23.25" customHeight="1"/>
    <row r="667" ht="23.25" customHeight="1"/>
    <row r="668" ht="23.25" customHeight="1"/>
    <row r="669" ht="23.25" customHeight="1"/>
    <row r="670" ht="23.25" customHeight="1"/>
    <row r="671" ht="23.25" customHeight="1"/>
    <row r="672" ht="23.25" customHeight="1"/>
    <row r="673" ht="23.25" customHeight="1"/>
    <row r="674" ht="23.25" customHeight="1"/>
    <row r="675" ht="23.25" customHeight="1"/>
    <row r="676" ht="23.25" customHeight="1"/>
    <row r="677" ht="23.25" customHeight="1"/>
    <row r="678" ht="23.25" customHeight="1"/>
    <row r="679" ht="23.25" customHeight="1"/>
    <row r="680" ht="23.25" customHeight="1"/>
    <row r="681" ht="23.25" customHeight="1"/>
    <row r="682" ht="23.25" customHeight="1"/>
    <row r="683" ht="23.25" customHeight="1"/>
    <row r="684" ht="23.25" customHeight="1"/>
    <row r="685" ht="23.25" customHeight="1"/>
    <row r="686" ht="23.25" customHeight="1"/>
    <row r="687" ht="23.25" customHeight="1"/>
    <row r="688" ht="23.25" customHeight="1"/>
    <row r="689" ht="23.25" customHeight="1"/>
    <row r="690" ht="23.25" customHeight="1"/>
    <row r="691" ht="23.25" customHeight="1"/>
    <row r="692" ht="23.25" customHeight="1"/>
    <row r="693" ht="23.25" customHeight="1"/>
    <row r="694" ht="23.25" customHeight="1"/>
    <row r="695" ht="23.25" customHeight="1"/>
    <row r="696" ht="23.25" customHeight="1"/>
    <row r="697" ht="23.25" customHeight="1"/>
    <row r="698" ht="23.25" customHeight="1"/>
    <row r="699" ht="23.25" customHeight="1"/>
    <row r="700" ht="23.25" customHeight="1"/>
    <row r="701" ht="23.25" customHeight="1"/>
    <row r="702" ht="23.25" customHeight="1"/>
    <row r="703" ht="23.25" customHeight="1"/>
    <row r="704" ht="23.25" customHeight="1"/>
    <row r="705" ht="23.25" customHeight="1"/>
    <row r="706" ht="23.25" customHeight="1"/>
    <row r="707" ht="23.25" customHeight="1"/>
    <row r="708" ht="23.25" customHeight="1"/>
    <row r="709" ht="23.25" customHeight="1"/>
    <row r="710" ht="23.25" customHeight="1"/>
    <row r="711" ht="23.25" customHeight="1"/>
    <row r="712" ht="23.25" customHeight="1"/>
    <row r="713" ht="23.25" customHeight="1"/>
    <row r="714" ht="23.25" customHeight="1"/>
    <row r="715" ht="23.25" customHeight="1"/>
    <row r="716" ht="23.25" customHeight="1"/>
    <row r="717" ht="23.25" customHeight="1"/>
    <row r="718" ht="23.25" customHeight="1"/>
    <row r="719" ht="23.25" customHeight="1"/>
    <row r="720" ht="23.25" customHeight="1"/>
    <row r="721" ht="23.25" customHeight="1"/>
    <row r="722" ht="23.25" customHeight="1"/>
    <row r="723" ht="23.25" customHeight="1"/>
    <row r="724" ht="23.25" customHeight="1"/>
    <row r="725" ht="23.25" customHeight="1"/>
    <row r="726" ht="23.25" customHeight="1"/>
    <row r="727" ht="23.25" customHeight="1"/>
    <row r="728" ht="23.25" customHeight="1"/>
    <row r="729" ht="23.25" customHeight="1"/>
    <row r="730" ht="23.25" customHeight="1"/>
    <row r="731" ht="23.25" customHeight="1"/>
    <row r="732" ht="23.25" customHeight="1"/>
    <row r="733" ht="23.25" customHeight="1"/>
    <row r="734" ht="23.25" customHeight="1"/>
    <row r="735" ht="23.25" customHeight="1"/>
    <row r="736" ht="23.25" customHeight="1"/>
    <row r="737" ht="23.25" customHeight="1"/>
    <row r="738" ht="23.25" customHeight="1"/>
    <row r="739" ht="23.25" customHeight="1"/>
    <row r="740" ht="23.25" customHeight="1"/>
    <row r="741" ht="23.25" customHeight="1"/>
    <row r="742" ht="23.25" customHeight="1"/>
    <row r="743" ht="23.25" customHeight="1"/>
    <row r="744" ht="23.25" customHeight="1"/>
    <row r="745" ht="23.25" customHeight="1"/>
    <row r="746" ht="23.25" customHeight="1"/>
    <row r="747" ht="23.25" customHeight="1"/>
    <row r="748" ht="23.25" customHeight="1"/>
    <row r="749" ht="23.25" customHeight="1"/>
    <row r="750" ht="23.25" customHeight="1"/>
    <row r="751" ht="23.25" customHeight="1"/>
    <row r="752" ht="23.25" customHeight="1"/>
    <row r="753" ht="23.25" customHeight="1"/>
    <row r="754" ht="23.25" customHeight="1"/>
    <row r="755" ht="23.25" customHeight="1"/>
    <row r="756" ht="23.25" customHeight="1"/>
    <row r="757" ht="23.25" customHeight="1"/>
    <row r="758" ht="23.25" customHeight="1"/>
    <row r="759" ht="23.25" customHeight="1"/>
    <row r="760" ht="23.25" customHeight="1"/>
    <row r="761" ht="23.25" customHeight="1"/>
    <row r="762" ht="23.25" customHeight="1"/>
    <row r="763" ht="23.25" customHeight="1"/>
    <row r="764" ht="23.25" customHeight="1"/>
    <row r="765" ht="23.25" customHeight="1"/>
    <row r="766" ht="23.25" customHeight="1"/>
    <row r="767" ht="23.25" customHeight="1"/>
    <row r="768" ht="23.25" customHeight="1"/>
    <row r="769" ht="23.25" customHeight="1"/>
    <row r="770" ht="23.25" customHeight="1"/>
    <row r="771" ht="23.25" customHeight="1"/>
    <row r="772" ht="23.25" customHeight="1"/>
    <row r="773" ht="23.25" customHeight="1"/>
    <row r="774" ht="23.25" customHeight="1"/>
    <row r="775" ht="23.25" customHeight="1"/>
    <row r="776" ht="23.25" customHeight="1"/>
    <row r="777" ht="23.25" customHeight="1"/>
    <row r="778" ht="23.25" customHeight="1"/>
    <row r="779" ht="23.25" customHeight="1"/>
    <row r="780" ht="23.25" customHeight="1"/>
    <row r="781" ht="23.25" customHeight="1"/>
    <row r="782" ht="23.25" customHeight="1"/>
    <row r="783" ht="23.25" customHeight="1"/>
    <row r="784" ht="23.25" customHeight="1"/>
    <row r="785" ht="23.25" customHeight="1"/>
    <row r="786" ht="23.25" customHeight="1"/>
    <row r="787" ht="23.25" customHeight="1"/>
    <row r="788" ht="23.25" customHeight="1"/>
    <row r="789" ht="23.25" customHeight="1"/>
    <row r="790" ht="23.25" customHeight="1"/>
    <row r="791" ht="23.25" customHeight="1"/>
    <row r="792" ht="23.25" customHeight="1"/>
    <row r="793" ht="23.25" customHeight="1"/>
    <row r="794" ht="23.25" customHeight="1"/>
    <row r="795" ht="23.25" customHeight="1"/>
    <row r="796" ht="23.25" customHeight="1"/>
    <row r="797" ht="23.25" customHeight="1"/>
    <row r="798" ht="23.25" customHeight="1"/>
    <row r="799" ht="23.25" customHeight="1"/>
    <row r="800" ht="23.25" customHeight="1"/>
    <row r="801" ht="23.25" customHeight="1"/>
    <row r="802" ht="23.25" customHeight="1"/>
    <row r="803" ht="23.25" customHeight="1"/>
    <row r="804" ht="23.25" customHeight="1"/>
    <row r="805" ht="23.25" customHeight="1"/>
    <row r="806" ht="23.25" customHeight="1"/>
    <row r="807" ht="23.25" customHeight="1"/>
    <row r="808" ht="23.25" customHeight="1"/>
    <row r="809" ht="23.25" customHeight="1"/>
    <row r="810" ht="23.25" customHeight="1"/>
    <row r="811" ht="23.25" customHeight="1"/>
    <row r="812" ht="23.25" customHeight="1"/>
    <row r="813" ht="23.25" customHeight="1"/>
    <row r="814" ht="23.25" customHeight="1"/>
    <row r="815" ht="23.25" customHeight="1"/>
    <row r="816" ht="23.25" customHeight="1"/>
    <row r="817" ht="23.25" customHeight="1"/>
    <row r="818" ht="23.25" customHeight="1"/>
    <row r="819" ht="23.25" customHeight="1"/>
    <row r="820" ht="23.25" customHeight="1"/>
    <row r="821" ht="23.25" customHeight="1"/>
    <row r="822" ht="23.25" customHeight="1"/>
    <row r="823" ht="23.25" customHeight="1"/>
    <row r="824" ht="23.25" customHeight="1"/>
    <row r="825" ht="23.25" customHeight="1"/>
    <row r="826" ht="23.25" customHeight="1"/>
    <row r="827" ht="23.25" customHeight="1"/>
    <row r="828" ht="23.25" customHeight="1"/>
    <row r="829" ht="23.25" customHeight="1"/>
    <row r="830" ht="23.25" customHeight="1"/>
    <row r="831" ht="23.25" customHeight="1"/>
    <row r="832" ht="23.25" customHeight="1"/>
    <row r="833" ht="23.25" customHeight="1"/>
    <row r="834" ht="23.25" customHeight="1"/>
    <row r="835" ht="23.25" customHeight="1"/>
    <row r="836" ht="23.25" customHeight="1"/>
    <row r="837" ht="23.25" customHeight="1"/>
    <row r="838" ht="23.25" customHeight="1"/>
    <row r="839" ht="23.25" customHeight="1"/>
    <row r="840" ht="23.25" customHeight="1"/>
    <row r="841" ht="23.25" customHeight="1"/>
    <row r="842" ht="23.25" customHeight="1"/>
    <row r="843" ht="23.25" customHeight="1"/>
    <row r="844" ht="23.25" customHeight="1"/>
    <row r="845" ht="23.25" customHeight="1"/>
    <row r="846" ht="23.25" customHeight="1"/>
    <row r="847" ht="23.25" customHeight="1"/>
    <row r="848" ht="23.25" customHeight="1"/>
    <row r="849" ht="23.25" customHeight="1"/>
    <row r="850" ht="23.25" customHeight="1"/>
    <row r="851" ht="23.25" customHeight="1"/>
    <row r="852" ht="23.25" customHeight="1"/>
    <row r="853" ht="23.25" customHeight="1"/>
    <row r="854" ht="23.25" customHeight="1"/>
    <row r="855" ht="23.25" customHeight="1"/>
    <row r="856" ht="23.25" customHeight="1"/>
    <row r="857" ht="23.25" customHeight="1"/>
    <row r="858" ht="23.25" customHeight="1"/>
    <row r="859" ht="23.25" customHeight="1"/>
    <row r="860" ht="23.25" customHeight="1"/>
    <row r="861" ht="23.25" customHeight="1"/>
    <row r="862" ht="23.25" customHeight="1"/>
    <row r="863" ht="23.25" customHeight="1"/>
    <row r="864" ht="23.25" customHeight="1"/>
    <row r="865" ht="23.25" customHeight="1"/>
    <row r="866" ht="23.25" customHeight="1"/>
    <row r="867" ht="23.25" customHeight="1"/>
    <row r="868" ht="23.25" customHeight="1"/>
    <row r="869" ht="23.25" customHeight="1"/>
    <row r="870" ht="23.25" customHeight="1"/>
    <row r="871" ht="23.25" customHeight="1"/>
    <row r="872" ht="23.25" customHeight="1"/>
    <row r="873" ht="23.25" customHeight="1"/>
    <row r="874" ht="23.25" customHeight="1"/>
    <row r="875" ht="23.25" customHeight="1"/>
    <row r="876" ht="23.25" customHeight="1"/>
    <row r="877" ht="23.25" customHeight="1"/>
    <row r="878" ht="23.25" customHeight="1"/>
    <row r="879" ht="23.25" customHeight="1"/>
    <row r="880" ht="23.25" customHeight="1"/>
    <row r="881" ht="23.25" customHeight="1"/>
    <row r="882" ht="23.25" customHeight="1"/>
    <row r="883" ht="23.25" customHeight="1"/>
    <row r="884" ht="23.25" customHeight="1"/>
    <row r="885" ht="23.25" customHeight="1"/>
    <row r="886" ht="23.25" customHeight="1"/>
    <row r="887" ht="23.25" customHeight="1"/>
    <row r="888" ht="23.25" customHeight="1"/>
    <row r="889" ht="23.25" customHeight="1"/>
    <row r="890" ht="23.25" customHeight="1"/>
    <row r="891" ht="23.25" customHeight="1"/>
    <row r="892" ht="23.25" customHeight="1"/>
    <row r="893" ht="23.25" customHeight="1"/>
    <row r="894" ht="23.25" customHeight="1"/>
    <row r="895" ht="23.25" customHeight="1"/>
    <row r="896" ht="23.25" customHeight="1"/>
    <row r="897" ht="23.25" customHeight="1"/>
    <row r="898" ht="23.25" customHeight="1"/>
    <row r="899" ht="23.25" customHeight="1"/>
    <row r="900" ht="23.25" customHeight="1"/>
    <row r="901" ht="23.25" customHeight="1"/>
    <row r="902" ht="23.25" customHeight="1"/>
    <row r="903" ht="23.25" customHeight="1"/>
    <row r="904" ht="23.25" customHeight="1"/>
    <row r="905" ht="23.25" customHeight="1"/>
    <row r="906" ht="23.25" customHeight="1"/>
    <row r="907" ht="23.25" customHeight="1"/>
    <row r="908" ht="23.25" customHeight="1"/>
    <row r="909" ht="23.25" customHeight="1"/>
    <row r="910" ht="23.25" customHeight="1"/>
    <row r="911" ht="23.25" customHeight="1"/>
    <row r="912" ht="23.25" customHeight="1"/>
    <row r="913" ht="23.25" customHeight="1"/>
    <row r="914" ht="23.25" customHeight="1"/>
    <row r="915" ht="23.25" customHeight="1"/>
    <row r="916" ht="23.25" customHeight="1"/>
    <row r="917" ht="23.25" customHeight="1"/>
    <row r="918" ht="23.25" customHeight="1"/>
    <row r="919" ht="23.25" customHeight="1"/>
    <row r="920" ht="23.25" customHeight="1"/>
    <row r="921" ht="23.25" customHeight="1"/>
    <row r="922" ht="23.25" customHeight="1"/>
    <row r="923" ht="23.25" customHeight="1"/>
    <row r="924" ht="23.25" customHeight="1"/>
    <row r="925" ht="23.25" customHeight="1"/>
    <row r="926" ht="23.25" customHeight="1"/>
    <row r="927" ht="23.25" customHeight="1"/>
    <row r="928" ht="23.25" customHeight="1"/>
    <row r="929" ht="23.25" customHeight="1"/>
    <row r="930" ht="23.25" customHeight="1"/>
    <row r="931" ht="23.25" customHeight="1"/>
    <row r="932" ht="23.25" customHeight="1"/>
    <row r="933" ht="23.25" customHeight="1"/>
    <row r="934" ht="23.25" customHeight="1"/>
    <row r="935" ht="23.25" customHeight="1"/>
    <row r="936" ht="23.25" customHeight="1"/>
    <row r="937" ht="23.25" customHeight="1"/>
    <row r="938" ht="23.25" customHeight="1"/>
    <row r="939" ht="23.25" customHeight="1"/>
    <row r="940" ht="23.25" customHeight="1"/>
    <row r="941" ht="23.25" customHeight="1"/>
    <row r="942" ht="23.25" customHeight="1"/>
    <row r="943" ht="23.25" customHeight="1"/>
    <row r="944" ht="23.25" customHeight="1"/>
    <row r="945" ht="23.25" customHeight="1"/>
    <row r="946" ht="23.25" customHeight="1"/>
    <row r="947" ht="23.25" customHeight="1"/>
    <row r="948" ht="23.25" customHeight="1"/>
    <row r="949" ht="23.25" customHeight="1"/>
    <row r="950" ht="23.25" customHeight="1"/>
    <row r="951" ht="23.25" customHeight="1"/>
    <row r="952" ht="23.25" customHeight="1"/>
    <row r="953" ht="23.25" customHeight="1"/>
    <row r="954" ht="23.25" customHeight="1"/>
    <row r="955" ht="23.25" customHeight="1"/>
    <row r="956" ht="23.25" customHeight="1"/>
    <row r="957" ht="23.25" customHeight="1"/>
    <row r="958" ht="23.25" customHeight="1"/>
    <row r="959" ht="23.25" customHeight="1"/>
    <row r="960" ht="23.25" customHeight="1"/>
    <row r="961" ht="23.25" customHeight="1"/>
    <row r="962" ht="23.25" customHeight="1"/>
    <row r="963" ht="23.25" customHeight="1"/>
    <row r="964" ht="23.25" customHeight="1"/>
    <row r="965" ht="23.25" customHeight="1"/>
    <row r="966" ht="23.25" customHeight="1"/>
    <row r="967" ht="23.25" customHeight="1"/>
    <row r="968" ht="23.25" customHeight="1"/>
    <row r="969" ht="23.25" customHeight="1"/>
    <row r="970" ht="23.25" customHeight="1"/>
    <row r="971" ht="23.25" customHeight="1"/>
    <row r="972" ht="23.25" customHeight="1"/>
    <row r="973" ht="23.25" customHeight="1"/>
    <row r="974" ht="23.25" customHeight="1"/>
    <row r="975" ht="23.25" customHeight="1"/>
    <row r="976" ht="23.25" customHeight="1"/>
    <row r="977" ht="23.25" customHeight="1"/>
    <row r="978" ht="23.25" customHeight="1"/>
    <row r="979" ht="23.25" customHeight="1"/>
    <row r="980" ht="23.25" customHeight="1"/>
    <row r="981" ht="23.25" customHeight="1"/>
    <row r="982" ht="23.25" customHeight="1"/>
    <row r="983" ht="23.25" customHeight="1"/>
    <row r="984" ht="23.25" customHeight="1"/>
    <row r="985" ht="23.25" customHeight="1"/>
    <row r="986" ht="23.25" customHeight="1"/>
    <row r="987" ht="23.25" customHeight="1"/>
    <row r="988" ht="23.25" customHeight="1"/>
    <row r="989" ht="23.25" customHeight="1"/>
    <row r="990" ht="23.25" customHeight="1"/>
    <row r="991" ht="23.25" customHeight="1"/>
    <row r="992" ht="23.25" customHeight="1"/>
    <row r="993" ht="23.25" customHeight="1"/>
    <row r="994" ht="23.25" customHeight="1"/>
    <row r="995" ht="23.25" customHeight="1"/>
    <row r="996" ht="23.25" customHeight="1"/>
    <row r="997" ht="23.25" customHeight="1"/>
    <row r="998" ht="23.25" customHeight="1"/>
    <row r="999" ht="23.25" customHeight="1"/>
    <row r="1000" ht="23.25" customHeight="1"/>
  </sheetData>
  <mergeCells count="65">
    <mergeCell ref="B60:C60"/>
    <mergeCell ref="B61:C61"/>
    <mergeCell ref="B62:C62"/>
    <mergeCell ref="B63:C63"/>
    <mergeCell ref="B64:C64"/>
    <mergeCell ref="B65:C65"/>
    <mergeCell ref="B66:C66"/>
    <mergeCell ref="B72:C72"/>
    <mergeCell ref="C75:D75"/>
    <mergeCell ref="B67:C67"/>
    <mergeCell ref="B68:C68"/>
    <mergeCell ref="B69:C69"/>
    <mergeCell ref="B70:C70"/>
    <mergeCell ref="B71:C71"/>
    <mergeCell ref="K73:M73"/>
    <mergeCell ref="K74:M74"/>
    <mergeCell ref="J3:M3"/>
    <mergeCell ref="J4:M4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B41:C41"/>
    <mergeCell ref="B42:C42"/>
    <mergeCell ref="B43:C43"/>
    <mergeCell ref="B44:C44"/>
    <mergeCell ref="B45:C45"/>
    <mergeCell ref="B46:C46"/>
    <mergeCell ref="B47:C47"/>
    <mergeCell ref="B48:C48"/>
    <mergeCell ref="B49:C49"/>
    <mergeCell ref="B50:C50"/>
    <mergeCell ref="B51:C51"/>
    <mergeCell ref="B52:C52"/>
    <mergeCell ref="B53:C53"/>
    <mergeCell ref="B54:C54"/>
    <mergeCell ref="B55:C55"/>
    <mergeCell ref="B56:C56"/>
    <mergeCell ref="B57:C57"/>
    <mergeCell ref="B58:C58"/>
    <mergeCell ref="B59:C59"/>
  </mergeCells>
  <pageMargins left="0.75" right="0.75" top="1" bottom="1" header="0" footer="0"/>
  <ignoredErrors>
    <ignoredError numberStoredAsText="1" sqref="A1:AN1000"/>
  </ignoredErrors>
</worksheet>
</file>

<file path=xl/worksheets/sheet7.xml><?xml version="1.0" encoding="utf-8"?>
<worksheet xmlns="http://schemas.openxmlformats.org/spreadsheetml/2006/main" xmlns:r="http://schemas.openxmlformats.org/officeDocument/2006/relationships">
  <dimension ref="A1:AN1000"/>
  <sheetViews>
    <sheetView workbookViewId="0" rightToLeft="0"/>
  </sheetViews>
  <cols>
    <col min="1" max="1" customWidth="1" width="5.63"/>
    <col min="2" max="2" customWidth="1" width="16.63"/>
    <col min="3" max="3" customWidth="1" width="38.38"/>
    <col min="4" max="4" customWidth="1" width="14.63"/>
    <col min="5" max="5" customWidth="1" width="17.75"/>
    <col min="6" max="6" customWidth="1" width="10.13"/>
    <col min="7" max="7" customWidth="1" width="14.63"/>
    <col min="8" max="8" customWidth="1" width="14.63"/>
    <col min="9" max="9" customWidth="1" width="14.25"/>
    <col min="10" max="10" customWidth="1" width="12.38"/>
    <col min="11" max="11" customWidth="1" width="11.63"/>
    <col min="12" max="12" customWidth="1" width="12.13"/>
    <col min="13" max="13" customWidth="1" width="11.38"/>
    <col min="14" max="14" customWidth="1" width="16"/>
    <col min="15" max="15" customWidth="1" width="13.63"/>
    <col min="16" max="16" customWidth="1" width="8.38"/>
    <col min="17" max="17" customWidth="1" width="9.38"/>
    <col min="18" max="18" customWidth="1" width="17"/>
    <col min="19" max="19" customWidth="1" width="15.38"/>
    <col min="20" max="20" customWidth="1" width="12.75"/>
    <col min="21" max="21" customWidth="1" width="15.38"/>
    <col min="22" max="22" customWidth="1" width="12.63"/>
    <col min="23" max="23" customWidth="1" width="11.63"/>
    <col min="24" max="24" customWidth="1" width="14.75"/>
    <col min="25" max="25" customWidth="1" width="14.75"/>
    <col min="26" max="26" customWidth="1" width="14.75"/>
    <col min="27" max="27" customWidth="1" width="14.75"/>
    <col min="28" max="28" customWidth="1" width="14.75"/>
    <col min="29" max="29" customWidth="1" width="14.75"/>
    <col min="30" max="30" customWidth="1" width="14.75"/>
    <col min="31" max="31" customWidth="1" width="14.75"/>
    <col min="32" max="32" customWidth="1" width="14.75"/>
    <col min="33" max="33" customWidth="1" width="14.75"/>
    <col min="34" max="34" customWidth="1" width="14.75"/>
    <col min="35" max="35" customWidth="1" width="14.75"/>
    <col min="36" max="36" customWidth="1" width="14.75"/>
    <col min="37" max="37" customWidth="1" width="14.75"/>
    <col min="38" max="38" customWidth="1" width="14.75"/>
    <col min="39" max="39" customWidth="1" width="14.75"/>
    <col min="40" max="40" customWidth="1" width="14.75"/>
  </cols>
  <sheetData>
    <row r="1" ht="23.25" customHeight="1">
      <c r="A1" t="str">
        <v>GROWER  :</v>
      </c>
      <c r="C1" t="str">
        <v>DOUBLE B</v>
      </c>
      <c r="E1" t="str">
        <v>SHED</v>
      </c>
      <c r="G1" s="3" t="str">
        <v>11 &amp; 12</v>
      </c>
    </row>
    <row r="2" ht="21" customHeight="1">
      <c r="A2" t="str">
        <v>NO. OF BIRDS</v>
      </c>
      <c r="C2" s="3">
        <f>C4+C5+C6</f>
        <v>99000</v>
      </c>
      <c r="G2" t="str">
        <v xml:space="preserve">STR ALL.          </v>
      </c>
      <c r="H2" s="1">
        <f>(C2*0.325)</f>
        <v>32175</v>
      </c>
      <c r="I2" t="str">
        <v>KG.</v>
      </c>
    </row>
    <row r="3" ht="21.75" customHeight="1">
      <c r="A3" t="str">
        <v xml:space="preserve">PLACEMENT </v>
      </c>
      <c r="C3" s="4">
        <v>46107</v>
      </c>
      <c r="G3" t="str">
        <v>GWR ALL.</v>
      </c>
      <c r="H3" s="3">
        <f>(C2*1.15)</f>
        <v>113850</v>
      </c>
      <c r="I3" t="str">
        <v>KG.</v>
      </c>
      <c r="N3" t="str">
        <v>SHED 11</v>
      </c>
    </row>
    <row r="4" ht="19.5" customHeight="1">
      <c r="B4" t="str">
        <v>shed 11</v>
      </c>
      <c r="C4">
        <v>49500</v>
      </c>
      <c r="G4" t="str">
        <v>FIN ALL.</v>
      </c>
      <c r="H4" s="3">
        <f>(C2*1.7)</f>
        <v>168300</v>
      </c>
      <c r="I4" t="str">
        <v>KG.</v>
      </c>
      <c r="J4" s="1" t="str">
        <v>WDW ALL C 10</v>
      </c>
      <c r="N4" t="str">
        <v>SHED 12</v>
      </c>
    </row>
    <row r="5" ht="19.5" customHeight="1">
      <c r="B5" t="str">
        <v>shed 12</v>
      </c>
      <c r="C5">
        <v>49500</v>
      </c>
      <c r="G5" t="str">
        <v>WDW ALL.</v>
      </c>
      <c r="H5" s="3">
        <f>C2*1.5</f>
        <v>148500</v>
      </c>
      <c r="I5" t="str">
        <v>KG.</v>
      </c>
    </row>
    <row r="6" ht="48" customHeight="1">
      <c r="R6" s="1" t="str">
        <v>OVERALL</v>
      </c>
      <c r="S6" t="str">
        <v>% WGHT</v>
      </c>
      <c r="U6" t="str">
        <v>% WGHT</v>
      </c>
    </row>
    <row r="7" ht="23.25" customHeight="1">
      <c r="D7" t="str">
        <v>TOTAL</v>
      </c>
      <c r="Q7" t="str">
        <v>FEED</v>
      </c>
      <c r="R7" s="1" t="str">
        <v>FEED</v>
      </c>
      <c r="S7" t="str">
        <v>MIXED</v>
      </c>
      <c r="U7" s="1" t="str">
        <v>MIXED</v>
      </c>
    </row>
    <row r="8" ht="23.25" customHeight="1">
      <c r="A8" t="str">
        <v>AGE</v>
      </c>
      <c r="B8" t="str">
        <v>DAY</v>
      </c>
      <c r="C8" t="str">
        <v>DATE</v>
      </c>
      <c r="D8" t="str">
        <v>FEED</v>
      </c>
      <c r="E8" t="str">
        <v xml:space="preserve">FEED </v>
      </c>
      <c r="G8" t="str">
        <v>FEED</v>
      </c>
      <c r="H8" t="str">
        <v>FEED</v>
      </c>
      <c r="I8" t="str">
        <v>FEED</v>
      </c>
      <c r="J8" t="str">
        <v>SILO</v>
      </c>
      <c r="K8" t="str">
        <v>SILO</v>
      </c>
      <c r="L8" t="str">
        <v>SILO</v>
      </c>
      <c r="M8" t="str">
        <v>SILO</v>
      </c>
      <c r="N8" t="str">
        <v>CATCH</v>
      </c>
      <c r="O8" t="str">
        <v>BIRDS</v>
      </c>
      <c r="P8" s="1" t="str">
        <v>SHED</v>
      </c>
      <c r="Q8" s="1" t="str">
        <v>DIFF</v>
      </c>
      <c r="R8" s="1" t="str">
        <v>DISCREPANCY</v>
      </c>
      <c r="S8" t="str">
        <v>SHED 1</v>
      </c>
      <c r="T8" s="5" t="str">
        <v>Weight(Kg)</v>
      </c>
      <c r="U8" s="1" t="str">
        <v>SHED 2</v>
      </c>
      <c r="V8" s="5" t="str">
        <v>Weight(Kg)</v>
      </c>
    </row>
    <row r="9" ht="21" customHeight="1">
      <c r="C9" s="4">
        <v>43297</v>
      </c>
      <c r="D9" t="str">
        <v>DEL.</v>
      </c>
      <c r="E9" t="str">
        <v>ORDERED</v>
      </c>
      <c r="F9" t="str">
        <v>SILO</v>
      </c>
      <c r="G9" t="str">
        <v>ALLOC.</v>
      </c>
      <c r="H9" t="str">
        <v>USAGE</v>
      </c>
      <c r="I9" t="str">
        <v>ON HAND</v>
      </c>
      <c r="J9" t="str">
        <v>TOTAL</v>
      </c>
      <c r="K9" t="str">
        <v>A</v>
      </c>
      <c r="L9" t="str">
        <v>B</v>
      </c>
      <c r="M9" t="str">
        <v>C</v>
      </c>
      <c r="N9" s="1" t="str">
        <v>MORTS</v>
      </c>
      <c r="O9" s="1" t="str">
        <v>LEFT</v>
      </c>
      <c r="P9" s="1" t="str">
        <v>#</v>
      </c>
      <c r="W9" t="str">
        <v>AGE</v>
      </c>
    </row>
    <row r="10" hidden="1" ht="15" customHeight="1"/>
    <row r="11" ht="23.25" customHeight="1"/>
    <row r="12" ht="23.25" customHeight="1">
      <c r="G12" s="1">
        <f>H2</f>
        <v>32175</v>
      </c>
      <c r="H12">
        <v>0</v>
      </c>
      <c r="I12" s="1">
        <f>IF((J12&gt;0),(J12-H12+E12),(I11-H12+E12))</f>
        <v>0</v>
      </c>
      <c r="J12">
        <f>(K12+M12+L12)</f>
        <v>0</v>
      </c>
    </row>
    <row r="13" ht="23.25" customHeight="1">
      <c r="A13">
        <v>1</v>
      </c>
      <c r="B13" s="6">
        <f>C3</f>
        <v>46107</v>
      </c>
      <c r="D13">
        <f>E13</f>
        <v>29000</v>
      </c>
      <c r="E13">
        <v>29000</v>
      </c>
      <c r="F13" t="str">
        <v>a</v>
      </c>
      <c r="G13" s="1">
        <f>G12-E13</f>
        <v>3175</v>
      </c>
      <c r="H13" s="1">
        <f>('Consumption Guide'!G8*O13)/1000</f>
        <v>2178</v>
      </c>
      <c r="I13" s="1">
        <f>IF((J13&gt;0),(J13-H13+E13),(I12-H13+E13))</f>
        <v>62822</v>
      </c>
      <c r="J13">
        <f>(K13+M13+L13)</f>
        <v>36000</v>
      </c>
      <c r="K13">
        <v>12000</v>
      </c>
      <c r="L13">
        <v>12000</v>
      </c>
      <c r="M13">
        <v>12000</v>
      </c>
      <c r="O13" s="1">
        <f>SUM(C2-N13)</f>
        <v>99000</v>
      </c>
    </row>
    <row r="14" ht="23.25" customHeight="1">
      <c r="A14">
        <f>A13+1</f>
        <v>2</v>
      </c>
      <c r="B14" s="6">
        <f>B13+1</f>
        <v>46108</v>
      </c>
      <c r="D14">
        <f>D13+E14</f>
        <v>41000</v>
      </c>
      <c r="E14">
        <v>12000</v>
      </c>
      <c r="G14" s="1">
        <f>G13-E14</f>
        <v>-8825</v>
      </c>
      <c r="H14" s="1">
        <f>('Consumption Guide'!G9*O14)/1000</f>
        <v>2376</v>
      </c>
      <c r="I14" s="1">
        <f>IF((J14&gt;0),(J14-H14+E14),(I13-H14+E14))</f>
        <v>49624</v>
      </c>
      <c r="J14">
        <f>(K14+M14+L14)</f>
        <v>40000</v>
      </c>
      <c r="K14">
        <v>12000</v>
      </c>
      <c r="L14">
        <v>16000</v>
      </c>
      <c r="M14">
        <v>12000</v>
      </c>
      <c r="O14" s="1">
        <f>SUM(O13-N14)</f>
        <v>99000</v>
      </c>
      <c r="R14" s="1">
        <f>Q14+R13</f>
        <v>0</v>
      </c>
    </row>
    <row r="15" ht="23.25" customHeight="1">
      <c r="A15">
        <f>A14+1</f>
        <v>3</v>
      </c>
      <c r="B15" s="6">
        <f>B14+1</f>
        <v>46109</v>
      </c>
      <c r="D15">
        <f>D14+E15</f>
        <v>41000</v>
      </c>
      <c r="G15" s="1">
        <f>G14-E15</f>
        <v>-8825</v>
      </c>
      <c r="H15" s="1">
        <f>('Consumption Guide'!G10*O15)/1000</f>
        <v>2574</v>
      </c>
      <c r="I15" s="1">
        <f>IF((J15&gt;0),(J15-H15+E15),(I14-H15+E15))</f>
        <v>47050</v>
      </c>
      <c r="J15">
        <f>(K15+M15+L15)</f>
        <v>0</v>
      </c>
      <c r="O15" s="1">
        <f>SUM(O14-N15)</f>
        <v>99000</v>
      </c>
      <c r="R15" s="1">
        <f>Q15+R14</f>
        <v>0</v>
      </c>
    </row>
    <row r="16" ht="23.25" customHeight="1">
      <c r="A16">
        <f>A15+1</f>
        <v>4</v>
      </c>
      <c r="B16" s="6">
        <f>B15+1</f>
        <v>46110</v>
      </c>
      <c r="D16">
        <f>D15+E16</f>
        <v>53000</v>
      </c>
      <c r="E16">
        <v>12000</v>
      </c>
      <c r="G16" s="1">
        <f>G15-E16</f>
        <v>-20825</v>
      </c>
      <c r="H16" s="1">
        <f>('Consumption Guide'!G11*O16)/1000</f>
        <v>2772</v>
      </c>
      <c r="I16" s="1">
        <f>IF((J16&gt;0),(J16-H16+E16),(I15-H16+E16))</f>
        <v>56278</v>
      </c>
      <c r="J16">
        <f>(K16+M16+L16)</f>
        <v>0</v>
      </c>
      <c r="O16" s="1">
        <f>SUM(O15-N16)</f>
        <v>99000</v>
      </c>
      <c r="R16" s="1">
        <f>Q16+R15</f>
        <v>0</v>
      </c>
    </row>
    <row r="17" ht="23.25" customHeight="1">
      <c r="A17">
        <f>A16+1</f>
        <v>5</v>
      </c>
      <c r="B17" s="6">
        <f>B16+1</f>
        <v>46111</v>
      </c>
      <c r="D17">
        <f>D16+E17</f>
        <v>53000</v>
      </c>
      <c r="G17" s="1">
        <f>G16-E17</f>
        <v>-20825</v>
      </c>
      <c r="H17" s="1">
        <f>('Consumption Guide'!G12*O17)/1000</f>
        <v>2970</v>
      </c>
      <c r="I17" s="1">
        <f>IF((J17&gt;0),(J17-H17+E17),(I16-H17+E17))</f>
        <v>37030</v>
      </c>
      <c r="J17">
        <f>(K17+M17+L17)</f>
        <v>40000</v>
      </c>
      <c r="K17">
        <v>12000</v>
      </c>
      <c r="L17">
        <v>16000</v>
      </c>
      <c r="M17">
        <v>12000</v>
      </c>
      <c r="O17" s="1">
        <f>SUM(O16-N17)</f>
        <v>99000</v>
      </c>
      <c r="R17" s="1">
        <f>Q17+R16</f>
        <v>0</v>
      </c>
    </row>
    <row r="18" ht="23.25" customHeight="1">
      <c r="A18">
        <f>A17+1</f>
        <v>6</v>
      </c>
      <c r="B18" s="6">
        <f>B17+1</f>
        <v>46112</v>
      </c>
      <c r="D18">
        <f>D17+E18</f>
        <v>53000</v>
      </c>
      <c r="G18" s="1">
        <f>G17-E18</f>
        <v>-20825</v>
      </c>
      <c r="H18" s="1">
        <f>('Consumption Guide'!G13*O18)/1000</f>
        <v>3168</v>
      </c>
      <c r="I18" s="1">
        <f>IF((J18&gt;0),(J18-H18+E18),(I17-H18+E18))</f>
        <v>48832</v>
      </c>
      <c r="J18">
        <f>(K18+M18+L18)</f>
        <v>52000</v>
      </c>
      <c r="K18">
        <v>16000</v>
      </c>
      <c r="L18">
        <v>24000</v>
      </c>
      <c r="M18">
        <v>12000</v>
      </c>
      <c r="O18" s="1">
        <f>SUM(O17-N18)</f>
        <v>99000</v>
      </c>
      <c r="R18" s="1">
        <f>Q18+R17</f>
        <v>0</v>
      </c>
    </row>
    <row r="19" ht="23.25" customHeight="1">
      <c r="A19">
        <f>A18+1</f>
        <v>7</v>
      </c>
      <c r="B19" s="6">
        <f>B18+1</f>
        <v>46113</v>
      </c>
      <c r="D19">
        <f>D18+E19</f>
        <v>53000</v>
      </c>
      <c r="G19" s="1">
        <f>G18-E19</f>
        <v>-20825</v>
      </c>
      <c r="H19" s="1">
        <f>('Consumption Guide'!G14*O19)/1000</f>
        <v>3366</v>
      </c>
      <c r="I19" s="1">
        <f>IF((J19&gt;0),(J19-H19+E19),(I18-H19+E19))</f>
        <v>44634</v>
      </c>
      <c r="J19">
        <f>(K19+M19+L19)</f>
        <v>48000</v>
      </c>
      <c r="K19">
        <v>16000</v>
      </c>
      <c r="L19">
        <v>20000</v>
      </c>
      <c r="M19">
        <v>12000</v>
      </c>
      <c r="O19" s="1">
        <f>SUM(O18-N19)</f>
        <v>99000</v>
      </c>
      <c r="R19" s="1">
        <f>Q19+R18</f>
        <v>0</v>
      </c>
    </row>
    <row r="20" ht="23.25" customHeight="1">
      <c r="A20">
        <v>8</v>
      </c>
      <c r="B20" s="6">
        <f>B19+1</f>
        <v>46114</v>
      </c>
      <c r="D20">
        <f>D19+E20</f>
        <v>65000</v>
      </c>
      <c r="E20">
        <v>12000</v>
      </c>
      <c r="G20" s="1">
        <f>G19-E20</f>
        <v>-32825</v>
      </c>
      <c r="H20" s="1">
        <f>('Consumption Guide'!G15*O20)/1000</f>
        <v>3564</v>
      </c>
      <c r="I20" s="1">
        <f>IF((J20&gt;0),(J20-H20+E20),(I19-H20+E20))</f>
        <v>53070</v>
      </c>
      <c r="J20">
        <f>(K20+M20+L20)</f>
        <v>0</v>
      </c>
      <c r="O20" s="1">
        <f>SUM(O19-N20)</f>
        <v>99000</v>
      </c>
      <c r="R20" s="1">
        <f>Q20+R19</f>
        <v>0</v>
      </c>
    </row>
    <row r="21" ht="23.25" customHeight="1">
      <c r="A21">
        <f>A20+1</f>
        <v>9</v>
      </c>
      <c r="B21" s="6">
        <f>B20+1</f>
        <v>46115</v>
      </c>
      <c r="D21">
        <f>D20+E21</f>
        <v>65000</v>
      </c>
      <c r="G21" s="1">
        <f>G20-E21</f>
        <v>-32825</v>
      </c>
      <c r="H21" s="1">
        <f>('Consumption Guide'!G16*O21)/1000</f>
        <v>3960</v>
      </c>
      <c r="I21" s="1">
        <f>IF((J21&gt;0),(J21-H21+E21),(I20-H21+E21))</f>
        <v>49110</v>
      </c>
      <c r="J21">
        <f>(K21+M21+L21)</f>
        <v>0</v>
      </c>
      <c r="O21" s="1">
        <f>SUM(O20-N21)</f>
        <v>99000</v>
      </c>
      <c r="R21" s="1">
        <f>Q21+R20</f>
        <v>0</v>
      </c>
    </row>
    <row r="22" ht="23.25" customHeight="1">
      <c r="A22">
        <f>A21+1</f>
        <v>10</v>
      </c>
      <c r="B22" s="6">
        <f>B21+1</f>
        <v>46116</v>
      </c>
      <c r="D22">
        <f>D21+E22</f>
        <v>65000</v>
      </c>
      <c r="G22" s="1">
        <v>96480</v>
      </c>
      <c r="H22" s="1">
        <f>('Consumption Guide'!G17*O22)/1000</f>
        <v>4455</v>
      </c>
      <c r="I22" s="1">
        <f>IF((J22&gt;0),(J22-H22+E22),(I21-H22+E22))</f>
        <v>44655</v>
      </c>
      <c r="J22">
        <f>(K22+M22+L22)</f>
        <v>0</v>
      </c>
      <c r="O22" s="1">
        <f>SUM(O21-N22)</f>
        <v>99000</v>
      </c>
      <c r="R22" s="1">
        <f>Q22+R21</f>
        <v>0</v>
      </c>
    </row>
    <row r="23" ht="23.25" customHeight="1">
      <c r="A23">
        <f>A22+1</f>
        <v>11</v>
      </c>
      <c r="B23" s="6">
        <f>B22+1</f>
        <v>46117</v>
      </c>
      <c r="D23">
        <f>D22+E23</f>
        <v>87000</v>
      </c>
      <c r="E23">
        <v>22000</v>
      </c>
      <c r="G23" s="1">
        <f>H3-E23</f>
        <v>91850</v>
      </c>
      <c r="H23" s="1">
        <f>('Consumption Guide'!G18*O23)/1000</f>
        <v>4950</v>
      </c>
      <c r="I23" s="1">
        <f>IF((J23&gt;0),(J23-H23+E23),(I22-H23+E23))</f>
        <v>61705</v>
      </c>
      <c r="J23">
        <f>(K23+M23+L23)</f>
        <v>0</v>
      </c>
      <c r="O23" s="1">
        <f>SUM(O22-N23)</f>
        <v>99000</v>
      </c>
      <c r="R23" s="1">
        <f>Q23+R22</f>
        <v>0</v>
      </c>
    </row>
    <row r="24" ht="23.25" customHeight="1">
      <c r="A24">
        <f>A23+1</f>
        <v>12</v>
      </c>
      <c r="B24" s="6">
        <f>B23+1</f>
        <v>46118</v>
      </c>
      <c r="D24">
        <f>D23+E24</f>
        <v>87000</v>
      </c>
      <c r="G24" s="1">
        <f>G23-E24</f>
        <v>91850</v>
      </c>
      <c r="H24" s="1">
        <f>('Consumption Guide'!G19*O24)/1000</f>
        <v>5445</v>
      </c>
      <c r="I24" s="1">
        <f>IF((J24&gt;0),(J24-H24+E24),(I23-H24+E24))</f>
        <v>56260</v>
      </c>
      <c r="J24">
        <f>(K24+M24+L24)</f>
        <v>0</v>
      </c>
      <c r="O24" s="1">
        <f>SUM(O23-N24)</f>
        <v>99000</v>
      </c>
      <c r="R24" s="1">
        <f>Q24+R23</f>
        <v>0</v>
      </c>
    </row>
    <row r="25" ht="23.25" customHeight="1">
      <c r="A25">
        <f>A24+1</f>
        <v>13</v>
      </c>
      <c r="B25" s="6">
        <f>B24+1</f>
        <v>46119</v>
      </c>
      <c r="D25">
        <f>D24+E25</f>
        <v>87000</v>
      </c>
      <c r="G25" s="1">
        <f>G24-E25</f>
        <v>91850</v>
      </c>
      <c r="H25" s="1">
        <f>('Consumption Guide'!G20*O25)/1000</f>
        <v>5940</v>
      </c>
      <c r="I25" s="1">
        <f>IF((J25&gt;0),(J25-H25+E25),(I24-H25+E25))</f>
        <v>50320</v>
      </c>
      <c r="J25">
        <f>(K25+M25+L25)</f>
        <v>0</v>
      </c>
      <c r="O25" s="1">
        <f>SUM(O24-N25)</f>
        <v>99000</v>
      </c>
      <c r="R25" s="1">
        <f>Q25+R24</f>
        <v>0</v>
      </c>
    </row>
    <row r="26" ht="23.25" customHeight="1">
      <c r="A26">
        <f>A25+1</f>
        <v>14</v>
      </c>
      <c r="B26" s="6">
        <f>B25+1</f>
        <v>46120</v>
      </c>
      <c r="D26">
        <f>D25+E26</f>
        <v>87000</v>
      </c>
      <c r="G26" s="1">
        <f>G25-E26</f>
        <v>91850</v>
      </c>
      <c r="H26" s="1">
        <f>('Consumption Guide'!G21*O26)/1000</f>
        <v>6435</v>
      </c>
      <c r="I26" s="1">
        <f>IF((J26&gt;0),(J26-H26+E26),(I25-H26+E26))</f>
        <v>43885</v>
      </c>
      <c r="J26">
        <f>(K26+M26+L26)</f>
        <v>0</v>
      </c>
      <c r="O26" s="1">
        <f>SUM(O25-N26)</f>
        <v>99000</v>
      </c>
      <c r="R26" s="1">
        <f>Q26+R25</f>
        <v>0</v>
      </c>
    </row>
    <row r="27" ht="23.25" customHeight="1">
      <c r="A27">
        <f>A26+1</f>
        <v>15</v>
      </c>
      <c r="B27" s="6">
        <f>B26+1</f>
        <v>46121</v>
      </c>
      <c r="D27">
        <f>D26+E27</f>
        <v>109000</v>
      </c>
      <c r="E27">
        <v>22000</v>
      </c>
      <c r="G27" s="1">
        <v>50000</v>
      </c>
      <c r="H27" s="1">
        <f>('Consumption Guide'!G22*O27)/1000</f>
        <v>7326</v>
      </c>
      <c r="I27" s="1">
        <f>IF((J27&gt;0),(J27-H27+E27),(I26-H27+E27))</f>
        <v>58559</v>
      </c>
      <c r="J27">
        <f>(K27+M27+L27)</f>
        <v>0</v>
      </c>
      <c r="O27" s="1">
        <f>SUM(O26-N27)</f>
        <v>99000</v>
      </c>
      <c r="R27" s="1">
        <f>Q27+R26</f>
        <v>0</v>
      </c>
    </row>
    <row r="28" ht="23.25" customHeight="1">
      <c r="A28">
        <f>A27+1</f>
        <v>16</v>
      </c>
      <c r="B28" s="6">
        <f>B27+1</f>
        <v>46122</v>
      </c>
      <c r="D28">
        <f>D27+E28</f>
        <v>109000</v>
      </c>
      <c r="G28" s="1">
        <f>G27-E28</f>
        <v>50000</v>
      </c>
      <c r="H28" s="1">
        <f>('Consumption Guide'!G23*O28)/1000</f>
        <v>7425</v>
      </c>
      <c r="I28" s="1">
        <f>IF((J28&gt;0),(J28-H28+E28),(I27-H28+E28))</f>
        <v>51134</v>
      </c>
      <c r="J28">
        <f>(K28+M28+L28)</f>
        <v>0</v>
      </c>
      <c r="O28" s="1">
        <f>SUM(O27-N28)</f>
        <v>99000</v>
      </c>
      <c r="R28" s="1">
        <f>Q28+R27</f>
        <v>0</v>
      </c>
    </row>
    <row r="29" ht="23.25" customHeight="1">
      <c r="A29">
        <f>A28+1</f>
        <v>17</v>
      </c>
      <c r="B29" s="6">
        <f>B28+1</f>
        <v>46123</v>
      </c>
      <c r="D29">
        <f>D28+E29</f>
        <v>109000</v>
      </c>
      <c r="G29" s="1">
        <f>G28-E29</f>
        <v>50000</v>
      </c>
      <c r="H29" s="1">
        <f>('Consumption Guide'!G24*O29)/1000</f>
        <v>7920</v>
      </c>
      <c r="I29" s="1">
        <f>IF((J29&gt;0),(J29-H29+E29),(I28-H29+E29))</f>
        <v>43214</v>
      </c>
      <c r="J29">
        <f>(K29+M29+L29)</f>
        <v>0</v>
      </c>
      <c r="O29" s="1">
        <f>SUM(O28-N29)</f>
        <v>99000</v>
      </c>
      <c r="R29" s="1">
        <f>Q29+R28</f>
        <v>0</v>
      </c>
    </row>
    <row r="30" ht="23.25" customHeight="1">
      <c r="A30">
        <f>A29+1</f>
        <v>18</v>
      </c>
      <c r="B30" s="6">
        <f>B29+1</f>
        <v>46124</v>
      </c>
      <c r="D30">
        <f>D29+E30</f>
        <v>131000</v>
      </c>
      <c r="E30">
        <v>22000</v>
      </c>
      <c r="G30" s="1">
        <f>G29-E30</f>
        <v>28000</v>
      </c>
      <c r="H30" s="1">
        <f>('Consumption Guide'!G25*O30)/1000</f>
        <v>8613</v>
      </c>
      <c r="I30" s="1">
        <f>IF((J30&gt;0),(J30-H30+E30),(I29-H30+E30))</f>
        <v>56601</v>
      </c>
      <c r="J30">
        <f>(K30+M30+L30)</f>
        <v>0</v>
      </c>
      <c r="O30" s="1">
        <f>SUM(O29-N30)</f>
        <v>99000</v>
      </c>
      <c r="R30" s="1">
        <f>Q30+R29</f>
        <v>0</v>
      </c>
    </row>
    <row r="31" ht="23.25" customHeight="1">
      <c r="A31">
        <f>A30+1</f>
        <v>19</v>
      </c>
      <c r="B31" s="6">
        <f>B30+1</f>
        <v>46125</v>
      </c>
      <c r="D31">
        <f>D30+E31</f>
        <v>131000</v>
      </c>
      <c r="G31" s="1">
        <f>G30-E31</f>
        <v>28000</v>
      </c>
      <c r="H31" s="1">
        <f>('Consumption Guide'!G26*O31)/1000</f>
        <v>9207</v>
      </c>
      <c r="I31" s="1">
        <f>IF((J31&gt;0),(J31-H31+E31),(I30-H31+E31))</f>
        <v>47394</v>
      </c>
      <c r="J31">
        <f>(K31+M31+L31)</f>
        <v>0</v>
      </c>
      <c r="O31" s="1">
        <f>SUM(O30-N31)</f>
        <v>99000</v>
      </c>
      <c r="R31" s="1">
        <f>Q31+R30</f>
        <v>0</v>
      </c>
    </row>
    <row r="32" ht="23.25" customHeight="1">
      <c r="A32">
        <f>A31+1</f>
        <v>20</v>
      </c>
      <c r="B32" s="6">
        <f>B31+1</f>
        <v>46126</v>
      </c>
      <c r="D32">
        <f>D31+E32</f>
        <v>131000</v>
      </c>
      <c r="G32" s="1">
        <f>G31-E32</f>
        <v>28000</v>
      </c>
      <c r="H32" s="1">
        <f>('Consumption Guide'!G27*O32)/1000</f>
        <v>9603</v>
      </c>
      <c r="I32" s="1">
        <f>IF((J32&gt;0),(J32-H32+E32),(I31-H32+E32))</f>
        <v>37791</v>
      </c>
      <c r="J32">
        <f>(K32+M32+L32)</f>
        <v>0</v>
      </c>
      <c r="O32" s="1">
        <f>SUM(O31-N32)</f>
        <v>99000</v>
      </c>
      <c r="R32" s="1">
        <f>Q32+R31</f>
        <v>0</v>
      </c>
    </row>
    <row r="33" ht="23.25" customHeight="1">
      <c r="A33">
        <f>A32+1</f>
        <v>21</v>
      </c>
      <c r="B33" s="6">
        <f>B32+1</f>
        <v>46127</v>
      </c>
      <c r="D33">
        <f>D32+E33</f>
        <v>131000</v>
      </c>
      <c r="G33" s="1">
        <f>G32-E33</f>
        <v>28000</v>
      </c>
      <c r="H33" s="1">
        <f>('Consumption Guide'!G28*O33)/1000</f>
        <v>10197</v>
      </c>
      <c r="I33" s="1">
        <f>IF((J33&gt;0),(J33-H33+E33),(I32-H33+E33))</f>
        <v>27594</v>
      </c>
      <c r="J33">
        <f>(K33+M33+L33)</f>
        <v>0</v>
      </c>
      <c r="O33" s="1">
        <f>SUM(O32-N33)</f>
        <v>99000</v>
      </c>
      <c r="R33" s="1">
        <f>Q33+R32</f>
        <v>0</v>
      </c>
    </row>
    <row r="34" ht="23.25" customHeight="1">
      <c r="A34">
        <f>A33+1</f>
        <v>22</v>
      </c>
      <c r="B34" s="6">
        <f>B33+1</f>
        <v>46128</v>
      </c>
      <c r="D34">
        <f>D33+E34</f>
        <v>131000</v>
      </c>
      <c r="G34" s="1">
        <f>G33-E34</f>
        <v>28000</v>
      </c>
      <c r="H34" s="1">
        <f>('Consumption Guide'!G29*O34)/1000</f>
        <v>10593</v>
      </c>
      <c r="I34" s="1">
        <f>IF((J34&gt;0),(J34-H34+E34),(I33-H34+E34))</f>
        <v>17001</v>
      </c>
      <c r="J34">
        <f>(K34+M34+L34)</f>
        <v>0</v>
      </c>
      <c r="O34" s="1">
        <f>SUM(O33-N34)</f>
        <v>99000</v>
      </c>
      <c r="R34" s="1">
        <f>Q34+R33</f>
        <v>0</v>
      </c>
    </row>
    <row r="35" ht="23.25" customHeight="1">
      <c r="A35">
        <f>A34+1</f>
        <v>23</v>
      </c>
      <c r="B35" s="6">
        <f>B34+1</f>
        <v>46129</v>
      </c>
      <c r="D35">
        <f>D34+E35</f>
        <v>131000</v>
      </c>
      <c r="G35" s="1">
        <f>G34-E35</f>
        <v>28000</v>
      </c>
      <c r="H35" s="1">
        <f>('Consumption Guide'!G30*O35)/1000</f>
        <v>11187</v>
      </c>
      <c r="I35" s="1">
        <f>IF((J35&gt;0),(J35-H35+E35),(I34-H35+E35))</f>
        <v>5814</v>
      </c>
      <c r="J35">
        <f>(K35+M35+L35)</f>
        <v>0</v>
      </c>
      <c r="O35" s="1">
        <f>SUM(O34-N35)</f>
        <v>99000</v>
      </c>
      <c r="R35" s="1">
        <f>Q35+R34</f>
        <v>0</v>
      </c>
    </row>
    <row r="36" ht="23.25" customHeight="1">
      <c r="A36">
        <f>A35+1</f>
        <v>24</v>
      </c>
      <c r="B36" s="6">
        <f>B35+1</f>
        <v>46130</v>
      </c>
      <c r="D36">
        <f>D35+E36</f>
        <v>131000</v>
      </c>
      <c r="G36" s="1">
        <f>G35-E36</f>
        <v>28000</v>
      </c>
      <c r="H36" s="1">
        <f>('Consumption Guide'!G31*O36)/1000</f>
        <v>11682</v>
      </c>
      <c r="I36" s="1">
        <f>IF((J36&gt;0),(J36-H36+E36),(I35-H36+E36))</f>
        <v>-5868</v>
      </c>
      <c r="J36">
        <f>(K36+M36+L36)</f>
        <v>0</v>
      </c>
      <c r="O36" s="1">
        <f>SUM(O35-N36)</f>
        <v>99000</v>
      </c>
      <c r="R36" s="1">
        <f>Q36+R35</f>
        <v>0</v>
      </c>
    </row>
    <row r="37" ht="23.25" customHeight="1">
      <c r="A37">
        <f>A36+1</f>
        <v>25</v>
      </c>
      <c r="B37" s="6">
        <f>B36+1</f>
        <v>46131</v>
      </c>
      <c r="D37">
        <f>D36+E37</f>
        <v>131000</v>
      </c>
      <c r="G37" s="1">
        <f>H4-E36</f>
        <v>168300</v>
      </c>
      <c r="H37" s="1">
        <f>('Consumption Guide'!G32*O37)/1000</f>
        <v>12078</v>
      </c>
      <c r="I37" s="1">
        <f>IF((J37&gt;0),(J37-H37+E37),(I36-H37+E37))</f>
        <v>-17946</v>
      </c>
      <c r="J37">
        <f>(K37+M37+L37)</f>
        <v>0</v>
      </c>
      <c r="O37" s="1">
        <f>SUM(O36-N37)</f>
        <v>99000</v>
      </c>
      <c r="R37" s="1">
        <f>Q37+R36</f>
        <v>0</v>
      </c>
    </row>
    <row r="38" ht="23.25" customHeight="1">
      <c r="A38">
        <f>A37+1</f>
        <v>26</v>
      </c>
      <c r="B38" s="6">
        <f>B37+1</f>
        <v>46132</v>
      </c>
      <c r="D38">
        <f>D37+E38</f>
        <v>131000</v>
      </c>
      <c r="G38" s="1">
        <f>G37-E38</f>
        <v>168300</v>
      </c>
      <c r="H38" s="1">
        <f>('Consumption Guide'!G33*O38)/1000</f>
        <v>12672</v>
      </c>
      <c r="I38" s="1">
        <f>IF((J38&gt;0),(J38-H38+E38),(I37-H38+E38))</f>
        <v>-30618</v>
      </c>
      <c r="J38">
        <f>(K38+M38+L38)</f>
        <v>0</v>
      </c>
      <c r="O38" s="1">
        <f>SUM(O37-N38)</f>
        <v>99000</v>
      </c>
      <c r="R38" s="1">
        <f>Q38+R37</f>
        <v>0</v>
      </c>
    </row>
    <row r="39" ht="23.25" customHeight="1">
      <c r="A39">
        <f>A38+1</f>
        <v>27</v>
      </c>
      <c r="B39" s="6">
        <f>B38+1</f>
        <v>46133</v>
      </c>
      <c r="D39">
        <f>D38+E39</f>
        <v>131000</v>
      </c>
      <c r="G39" s="1">
        <f>G38-E39</f>
        <v>168300</v>
      </c>
      <c r="H39" s="1">
        <f>('Consumption Guide'!G34*O39)/1000</f>
        <v>13266</v>
      </c>
      <c r="I39" s="1">
        <f>IF((J39&gt;0),(J39-H39+E39),(I38-H39+E39))</f>
        <v>-43884</v>
      </c>
      <c r="J39">
        <f>(K39+M39+L39)</f>
        <v>0</v>
      </c>
      <c r="O39" s="1">
        <f>SUM(O38-N39)</f>
        <v>99000</v>
      </c>
      <c r="R39" s="1">
        <f>Q39+R38</f>
        <v>0</v>
      </c>
    </row>
    <row r="40" ht="23.25" customHeight="1">
      <c r="A40">
        <f>A39+1</f>
        <v>28</v>
      </c>
      <c r="B40" s="6">
        <f>B39+1</f>
        <v>46134</v>
      </c>
      <c r="D40">
        <f>D39+E40</f>
        <v>131000</v>
      </c>
      <c r="G40" s="1">
        <f>G39-E40</f>
        <v>168300</v>
      </c>
      <c r="H40" s="1">
        <f>('Consumption Guide'!G35*O40)/1000</f>
        <v>13761</v>
      </c>
      <c r="I40" s="1">
        <f>IF((J40&gt;0),(J40-H40+E40),(I39-H40+E40))</f>
        <v>-57645</v>
      </c>
      <c r="J40">
        <f>(K40+M40+L40)</f>
        <v>0</v>
      </c>
      <c r="O40" s="1">
        <f>SUM(O39-N40)</f>
        <v>99000</v>
      </c>
      <c r="R40" s="1">
        <f>Q40+R39</f>
        <v>0</v>
      </c>
    </row>
    <row r="41" ht="23.25" customHeight="1">
      <c r="A41">
        <f>A40+1</f>
        <v>29</v>
      </c>
      <c r="B41" s="6">
        <f>B40+1</f>
        <v>46135</v>
      </c>
      <c r="D41">
        <f>D40+E41</f>
        <v>131000</v>
      </c>
      <c r="G41" s="1">
        <f>G40-E41</f>
        <v>168300</v>
      </c>
      <c r="H41" s="1">
        <f>('Consumption Guide'!G36*O41)/1000</f>
        <v>13860</v>
      </c>
      <c r="I41" s="1">
        <f>IF((J41&gt;0),(J41-H41+E41),(I40-H41+E41))</f>
        <v>-71505</v>
      </c>
      <c r="J41">
        <f>(K41+M41+L41)</f>
        <v>0</v>
      </c>
      <c r="O41" s="1">
        <f>SUM(O40-N41)</f>
        <v>99000</v>
      </c>
      <c r="R41" s="1">
        <f>Q41+R40</f>
        <v>0</v>
      </c>
    </row>
    <row r="42" ht="23.25" customHeight="1">
      <c r="A42">
        <f>A41+1</f>
        <v>30</v>
      </c>
      <c r="B42" s="6">
        <f>B41+1</f>
        <v>46136</v>
      </c>
      <c r="D42">
        <f>D41+E42</f>
        <v>131000</v>
      </c>
      <c r="G42" s="1">
        <f>G41-E42</f>
        <v>168300</v>
      </c>
      <c r="H42" s="1">
        <f>('Consumption Guide'!G37*O42)/1000</f>
        <v>14058</v>
      </c>
      <c r="I42" s="1">
        <f>IF((J42&gt;0),(J42-H42+E42),(I41-H42+E42))</f>
        <v>-85563</v>
      </c>
      <c r="J42">
        <f>(K42+M42+L42)</f>
        <v>0</v>
      </c>
      <c r="O42" s="1">
        <f>SUM(O41-N42)</f>
        <v>99000</v>
      </c>
      <c r="R42" s="1">
        <f>Q42+R41</f>
        <v>0</v>
      </c>
    </row>
    <row r="43" ht="23.25" customHeight="1">
      <c r="A43">
        <f>A42+1</f>
        <v>31</v>
      </c>
      <c r="B43" s="6">
        <f>B42+1</f>
        <v>46137</v>
      </c>
      <c r="D43">
        <f>D42+E43</f>
        <v>131000</v>
      </c>
      <c r="G43" s="1">
        <f>G42-E43</f>
        <v>168300</v>
      </c>
      <c r="H43" s="1">
        <f>('Consumption Guide'!G38*O43)/1000</f>
        <v>14751</v>
      </c>
      <c r="I43" s="1">
        <f>IF((J43&gt;0),(J43-H43+E43),(I42-H43+E43))</f>
        <v>-100314</v>
      </c>
      <c r="J43">
        <f>(K43+M43+L43)</f>
        <v>0</v>
      </c>
      <c r="O43" s="1">
        <f>SUM(O42-N43)</f>
        <v>99000</v>
      </c>
      <c r="R43" s="1">
        <f>Q43+R42</f>
        <v>0</v>
      </c>
    </row>
    <row r="44" ht="24" customHeight="1">
      <c r="A44">
        <f>A43+1</f>
        <v>32</v>
      </c>
      <c r="B44" s="6">
        <f>B43+1</f>
        <v>46138</v>
      </c>
      <c r="D44">
        <f>D43+E44</f>
        <v>131000</v>
      </c>
      <c r="G44" s="1">
        <f>G43-E44</f>
        <v>168300</v>
      </c>
      <c r="H44" s="1">
        <f>('Consumption Guide'!G39*O44)/1000</f>
        <v>15147</v>
      </c>
      <c r="I44" s="1">
        <f>IF((J44&gt;0),(J44-H44+E44),(I43-H44+E44))</f>
        <v>-115461</v>
      </c>
      <c r="J44">
        <f>(K44+M44+L44)</f>
        <v>0</v>
      </c>
      <c r="O44" s="1">
        <f>SUM(O43-N44)</f>
        <v>99000</v>
      </c>
      <c r="R44" s="1">
        <f>Q44+R43</f>
        <v>0</v>
      </c>
    </row>
    <row r="45" ht="23.25" customHeight="1">
      <c r="A45">
        <f>A44+1</f>
        <v>33</v>
      </c>
      <c r="B45" s="6">
        <f>B44+1</f>
        <v>46139</v>
      </c>
      <c r="D45">
        <f>D44+E45</f>
        <v>131000</v>
      </c>
      <c r="G45" s="1">
        <v>0</v>
      </c>
      <c r="H45" s="1">
        <f>('Consumption Guide'!G40*O45)/1000</f>
        <v>15642</v>
      </c>
      <c r="I45" s="1">
        <f>IF((J45&gt;0),(J45-H45+E45),(I44-H45+E45))</f>
        <v>-131103</v>
      </c>
      <c r="J45">
        <f>(K45+M45+L45)</f>
        <v>0</v>
      </c>
      <c r="O45" s="1">
        <f>SUM(O44-N45)</f>
        <v>99000</v>
      </c>
      <c r="R45" s="1">
        <f>Q45+R44</f>
        <v>0</v>
      </c>
    </row>
    <row r="46" ht="23.25" customHeight="1">
      <c r="A46">
        <f>A45+1</f>
        <v>34</v>
      </c>
      <c r="B46" s="6">
        <f>B45+1</f>
        <v>46140</v>
      </c>
      <c r="D46">
        <f>D45+E46</f>
        <v>131000</v>
      </c>
      <c r="G46" s="1">
        <v>0</v>
      </c>
      <c r="H46" s="1">
        <f>('Consumption Guide'!G41*O46)/1000</f>
        <v>16137</v>
      </c>
      <c r="I46" s="1">
        <f>IF((J46&gt;0),(J46-H46+E46),(I45-H46+E46))</f>
        <v>-147240</v>
      </c>
      <c r="J46">
        <f>(K46+M46+L46)</f>
        <v>0</v>
      </c>
      <c r="O46" s="1">
        <f>SUM(O45-N46)</f>
        <v>99000</v>
      </c>
      <c r="R46" s="1">
        <f>Q46+R45</f>
        <v>0</v>
      </c>
    </row>
    <row r="47" ht="23.25" customHeight="1">
      <c r="A47">
        <f>A46+1</f>
        <v>35</v>
      </c>
      <c r="B47" s="6">
        <f>B46+1</f>
        <v>46141</v>
      </c>
      <c r="D47">
        <f>D46+E47</f>
        <v>131000</v>
      </c>
      <c r="G47" s="1">
        <v>0</v>
      </c>
      <c r="H47" s="1">
        <f>('Consumption Guide'!G42*O47)/1000</f>
        <v>16335</v>
      </c>
      <c r="I47" s="1">
        <f>IF((J47&gt;0),(J47-H47+E47),(I46-H47+E47))</f>
        <v>-163575</v>
      </c>
      <c r="J47">
        <f>(K47+M47+L47)</f>
        <v>0</v>
      </c>
      <c r="O47" s="1">
        <f>SUM(O46-N47)</f>
        <v>99000</v>
      </c>
      <c r="R47" s="1">
        <f>Q47+R46</f>
        <v>0</v>
      </c>
    </row>
    <row r="48" ht="23.25" customHeight="1">
      <c r="A48">
        <f>A47+1</f>
        <v>36</v>
      </c>
      <c r="B48" s="6">
        <f>B47+1</f>
        <v>46142</v>
      </c>
      <c r="D48">
        <f>D47+E48</f>
        <v>131000</v>
      </c>
      <c r="G48" s="1">
        <v>0</v>
      </c>
      <c r="H48" s="1">
        <f>('Consumption Guide'!G43*O48)/1000</f>
        <v>16632</v>
      </c>
      <c r="I48" s="1">
        <f>IF((J48&gt;0),(J48-H48+E48),(I47-H48+E48))</f>
        <v>-180207</v>
      </c>
      <c r="J48">
        <f>(K48+M48+L48)</f>
        <v>0</v>
      </c>
      <c r="O48" s="1">
        <f>SUM(O47-N48)</f>
        <v>99000</v>
      </c>
      <c r="R48" s="1">
        <f>Q48+R47</f>
        <v>0</v>
      </c>
    </row>
    <row r="49" ht="23.25" customHeight="1">
      <c r="A49">
        <f>A48+1</f>
        <v>37</v>
      </c>
      <c r="B49" s="6">
        <f>B48+1</f>
        <v>46143</v>
      </c>
      <c r="D49">
        <f>D48+E49</f>
        <v>131000</v>
      </c>
      <c r="G49" s="1">
        <v>0</v>
      </c>
      <c r="H49" s="1">
        <f>('Consumption Guide'!G44*O49)/1000</f>
        <v>16929</v>
      </c>
      <c r="I49" s="1">
        <f>IF((J49&gt;0),(J49-H49+E49),(I48-H49+E49))</f>
        <v>-197136</v>
      </c>
      <c r="J49">
        <f>(K49+M49+L49)</f>
        <v>0</v>
      </c>
      <c r="O49" s="1">
        <f>SUM(O48-N49)</f>
        <v>99000</v>
      </c>
      <c r="R49" s="1">
        <f>Q49+R48</f>
        <v>0</v>
      </c>
    </row>
    <row r="50" ht="23.25" customHeight="1">
      <c r="A50">
        <f>A49+1</f>
        <v>38</v>
      </c>
      <c r="B50" s="6">
        <f>B49+1</f>
        <v>46144</v>
      </c>
      <c r="D50">
        <f>D49+E50</f>
        <v>131000</v>
      </c>
      <c r="G50" s="1">
        <v>0</v>
      </c>
      <c r="H50" s="1">
        <f>('Consumption Guide'!G45*O50)/1000</f>
        <v>17226</v>
      </c>
      <c r="I50" s="1">
        <f>IF((J50&gt;0),(J50-H50+E50),(I49-H50+E50))</f>
        <v>-214362</v>
      </c>
      <c r="J50">
        <f>(K50+M50+L50)</f>
        <v>0</v>
      </c>
      <c r="O50" s="1">
        <f>SUM(O49-N50)</f>
        <v>99000</v>
      </c>
      <c r="R50" s="1">
        <f>Q50+R49</f>
        <v>0</v>
      </c>
    </row>
    <row r="51" ht="23.25" customHeight="1">
      <c r="A51">
        <f>A50+1</f>
        <v>39</v>
      </c>
      <c r="B51" s="6">
        <f>B50+1</f>
        <v>46145</v>
      </c>
      <c r="D51">
        <f>D50+E51</f>
        <v>131000</v>
      </c>
      <c r="G51" s="1">
        <v>0</v>
      </c>
      <c r="H51" s="1">
        <f>('Consumption Guide'!G46*O51)/1000</f>
        <v>17424</v>
      </c>
      <c r="I51" s="1">
        <f>IF((J51&gt;0),(J51-H51+E51),(I50-H51+E51))</f>
        <v>-231786</v>
      </c>
      <c r="J51">
        <f>(K51+M51+L51)</f>
        <v>0</v>
      </c>
      <c r="O51" s="1">
        <f>SUM(O50-N51)</f>
        <v>99000</v>
      </c>
      <c r="R51" s="1">
        <f>Q51+R50</f>
        <v>0</v>
      </c>
    </row>
    <row r="52" ht="23.25" customHeight="1">
      <c r="A52">
        <f>A51+1</f>
        <v>40</v>
      </c>
      <c r="B52" s="6">
        <f>B51+1</f>
        <v>46146</v>
      </c>
      <c r="D52">
        <f>D51+E52</f>
        <v>131000</v>
      </c>
      <c r="G52" s="1">
        <v>0</v>
      </c>
      <c r="H52" s="1">
        <f>('Consumption Guide'!G47*O52)/1000</f>
        <v>17622</v>
      </c>
      <c r="I52" s="1">
        <f>IF((J52&gt;0),(J52-H52+E52),(I51-H52+E52))</f>
        <v>-249408</v>
      </c>
      <c r="J52">
        <f>(K52+M52+L52)</f>
        <v>0</v>
      </c>
      <c r="O52" s="1">
        <f>SUM(O51-N52)</f>
        <v>99000</v>
      </c>
      <c r="R52" s="1">
        <f>Q52+R51</f>
        <v>0</v>
      </c>
    </row>
    <row r="53" ht="23.25" customHeight="1">
      <c r="A53">
        <f>A52+1</f>
        <v>41</v>
      </c>
      <c r="B53" s="6">
        <f>B52+1</f>
        <v>46147</v>
      </c>
      <c r="D53">
        <f>D52+E53</f>
        <v>131000</v>
      </c>
      <c r="G53" s="1">
        <v>0</v>
      </c>
      <c r="H53" s="1">
        <f>('Consumption Guide'!G48*O53)/1000</f>
        <v>17820</v>
      </c>
      <c r="I53" s="1">
        <f>IF((J53&gt;0),(J53-H53+E53),(I52-H53+E53))</f>
        <v>-267228</v>
      </c>
      <c r="J53">
        <f>(K53+M53+L53)</f>
        <v>0</v>
      </c>
      <c r="O53" s="1">
        <f>SUM(O52-N53)</f>
        <v>99000</v>
      </c>
      <c r="R53" s="1">
        <f>Q53+R52</f>
        <v>0</v>
      </c>
    </row>
    <row r="54" ht="23.25" customHeight="1">
      <c r="A54">
        <f>A53+1</f>
        <v>42</v>
      </c>
      <c r="B54" s="6">
        <f>B53+1</f>
        <v>46148</v>
      </c>
      <c r="D54">
        <f>D53+E54</f>
        <v>131000</v>
      </c>
      <c r="G54" s="1">
        <v>0</v>
      </c>
      <c r="H54" s="1">
        <f>('Consumption Guide'!G49*O54)/1000</f>
        <v>17919</v>
      </c>
      <c r="I54" s="1">
        <f>IF((J54&gt;0),(J54-H54+E54),(I53-H54+E54))</f>
        <v>-285147</v>
      </c>
      <c r="J54">
        <f>(K54+M54+L54)</f>
        <v>0</v>
      </c>
      <c r="O54" s="1">
        <f>SUM(O53-N54)</f>
        <v>99000</v>
      </c>
      <c r="R54" s="1">
        <f>Q54+R53</f>
        <v>0</v>
      </c>
    </row>
    <row r="55" ht="23.25" customHeight="1">
      <c r="A55">
        <f>A54+1</f>
        <v>43</v>
      </c>
      <c r="B55" s="6">
        <f>B54+1</f>
        <v>46149</v>
      </c>
      <c r="D55">
        <f>D54+E55</f>
        <v>131000</v>
      </c>
      <c r="G55" s="1">
        <v>0</v>
      </c>
      <c r="H55" s="1">
        <f>('Consumption Guide'!G50*O55)/1000</f>
        <v>18612</v>
      </c>
      <c r="I55" s="1">
        <f>IF((J55&gt;0),(J55-H55+E55),(I54-H55+E55))</f>
        <v>-303759</v>
      </c>
      <c r="J55">
        <f>(K55+M55+L55)</f>
        <v>0</v>
      </c>
      <c r="O55" s="1">
        <f>SUM(O54-N55)</f>
        <v>99000</v>
      </c>
      <c r="R55" s="1">
        <f>Q55+R54</f>
        <v>0</v>
      </c>
    </row>
    <row r="56" ht="23.25" customHeight="1">
      <c r="A56">
        <f>A55+1</f>
        <v>44</v>
      </c>
      <c r="B56" s="6">
        <f>B55+1</f>
        <v>46150</v>
      </c>
      <c r="D56">
        <f>D55+E56</f>
        <v>131000</v>
      </c>
      <c r="G56" s="1">
        <v>0</v>
      </c>
      <c r="H56" s="1">
        <f>('Consumption Guide'!G51*O56)/1000</f>
        <v>18810</v>
      </c>
      <c r="I56" s="1">
        <f>IF((J56&gt;0),(J56-H56+E56),(I55-H56+E56))</f>
        <v>-322569</v>
      </c>
      <c r="J56">
        <f>(K56+M56+L56)</f>
        <v>0</v>
      </c>
      <c r="O56" s="1">
        <f>SUM(O55-N56)</f>
        <v>99000</v>
      </c>
      <c r="R56" s="1">
        <f>Q56+R55</f>
        <v>0</v>
      </c>
    </row>
    <row r="57" ht="23.25" customHeight="1">
      <c r="A57">
        <f>A56+1</f>
        <v>45</v>
      </c>
      <c r="B57" s="6">
        <f>B56+1</f>
        <v>46151</v>
      </c>
      <c r="D57">
        <f>D56+E57</f>
        <v>131000</v>
      </c>
      <c r="G57" s="1">
        <v>0</v>
      </c>
      <c r="H57" s="1">
        <f>('Consumption Guide'!G52*O57)/1000</f>
        <v>19008</v>
      </c>
      <c r="I57" s="1">
        <f>IF((J57&gt;0),(J57-H57+E57),(I56-H57+E57))</f>
        <v>-341577</v>
      </c>
      <c r="J57">
        <f>(K57+M57+L57)</f>
        <v>0</v>
      </c>
      <c r="O57" s="1">
        <f>SUM(O56-N57)</f>
        <v>99000</v>
      </c>
      <c r="R57" s="1">
        <f>Q57+R56</f>
        <v>0</v>
      </c>
    </row>
    <row r="58" ht="23.25" customHeight="1">
      <c r="A58">
        <f>A57+1</f>
        <v>46</v>
      </c>
      <c r="B58" s="6">
        <f>B57+1</f>
        <v>46152</v>
      </c>
      <c r="D58">
        <f>D57+E58</f>
        <v>131000</v>
      </c>
      <c r="G58" s="1">
        <v>0</v>
      </c>
      <c r="H58" s="1">
        <f>('Consumption Guide'!G53*O58)/1000</f>
        <v>19107</v>
      </c>
      <c r="I58" s="1">
        <f>IF((J58&gt;0),(J58-H58+E58),(I57-H58+E58))</f>
        <v>-360684</v>
      </c>
      <c r="J58">
        <f>(K58+M58+L58)</f>
        <v>0</v>
      </c>
      <c r="O58" s="1">
        <f>SUM(O57-N58)</f>
        <v>99000</v>
      </c>
      <c r="R58" s="1">
        <f>Q58+R57</f>
        <v>0</v>
      </c>
    </row>
    <row r="59" ht="23.25" customHeight="1">
      <c r="A59">
        <f>A58+1</f>
        <v>47</v>
      </c>
      <c r="B59" s="6">
        <f>B58+1</f>
        <v>46153</v>
      </c>
      <c r="D59">
        <f>D58+E59</f>
        <v>131000</v>
      </c>
      <c r="G59" s="1">
        <v>0</v>
      </c>
      <c r="H59" s="1">
        <f>('Consumption Guide'!G54*O59)/1000</f>
        <v>19206</v>
      </c>
      <c r="I59" s="1">
        <f>IF((J59&gt;0),(J59-H59+E59),(I58-H59+E59))</f>
        <v>-379890</v>
      </c>
      <c r="J59">
        <f>(K59+M59+L59)</f>
        <v>0</v>
      </c>
      <c r="O59" s="1">
        <f>SUM(O58-N59)</f>
        <v>99000</v>
      </c>
      <c r="R59" s="1">
        <f>Q59+R58</f>
        <v>0</v>
      </c>
    </row>
    <row r="60" ht="23.25" customHeight="1">
      <c r="A60">
        <f>A59+1</f>
        <v>48</v>
      </c>
      <c r="B60" s="6">
        <f>B59+1</f>
        <v>46154</v>
      </c>
      <c r="D60">
        <f>D59+E60</f>
        <v>131000</v>
      </c>
      <c r="G60" s="1">
        <v>0</v>
      </c>
      <c r="H60" s="1">
        <f>('Consumption Guide'!G55*O60)/1000</f>
        <v>19305</v>
      </c>
      <c r="I60" s="1">
        <f>IF((J60&gt;0),(J60-H60+E60),(I59-H60+E60))</f>
        <v>-399195</v>
      </c>
      <c r="J60">
        <f>(K60+M60+L60)</f>
        <v>0</v>
      </c>
      <c r="O60" s="1">
        <f>SUM(O59-N60)</f>
        <v>99000</v>
      </c>
      <c r="R60" s="1">
        <f>Q60+R59</f>
        <v>0</v>
      </c>
    </row>
    <row r="61" ht="23.25" customHeight="1">
      <c r="A61">
        <f>A60+1</f>
        <v>49</v>
      </c>
      <c r="B61" s="6">
        <f>B60+1</f>
        <v>46155</v>
      </c>
      <c r="D61">
        <f>D60+E61</f>
        <v>131000</v>
      </c>
      <c r="G61" s="1">
        <v>0</v>
      </c>
      <c r="H61" s="1">
        <f>('Consumption Guide'!G56*O61)/1000</f>
        <v>19404</v>
      </c>
      <c r="I61" s="1">
        <f>IF((J61&gt;0),(J61-H61+E61),(I60-H61+E61))</f>
        <v>-418599</v>
      </c>
      <c r="J61">
        <f>(K61+M61+L61)</f>
        <v>0</v>
      </c>
      <c r="O61" s="1">
        <f>SUM(O60-N61)</f>
        <v>99000</v>
      </c>
      <c r="R61" s="1">
        <f>Q61+R60</f>
        <v>0</v>
      </c>
    </row>
    <row r="62" ht="23.25" customHeight="1">
      <c r="A62">
        <f>A61+1</f>
        <v>50</v>
      </c>
      <c r="B62" s="6">
        <f>B61+1</f>
        <v>46156</v>
      </c>
      <c r="D62">
        <f>D61+E62</f>
        <v>131000</v>
      </c>
      <c r="G62" s="1">
        <v>0</v>
      </c>
      <c r="H62" s="1">
        <f>('Consumption Guide'!G57*O62)/1000</f>
        <v>19503</v>
      </c>
      <c r="I62" s="1">
        <f>IF((J62&gt;0),(J62-H62+E62),(I61-H62+E62))</f>
        <v>-438102</v>
      </c>
      <c r="J62">
        <f>(K62+M62+L62)</f>
        <v>0</v>
      </c>
      <c r="O62" s="1">
        <f>SUM(O61-N62)</f>
        <v>99000</v>
      </c>
      <c r="R62" s="1">
        <f>Q62+R61</f>
        <v>0</v>
      </c>
    </row>
    <row r="63" ht="23.25" customHeight="1">
      <c r="A63">
        <f>A62+1</f>
        <v>51</v>
      </c>
      <c r="B63" s="6">
        <f>B62+1</f>
        <v>46157</v>
      </c>
      <c r="D63">
        <f>D62+E63</f>
        <v>131000</v>
      </c>
      <c r="G63" s="1">
        <v>0</v>
      </c>
      <c r="H63" s="1">
        <f>('Consumption Guide'!G58*O63)/1000</f>
        <v>19503</v>
      </c>
      <c r="I63" s="1">
        <f>IF((J63&gt;0),(J63-H63+E63),(I62-H63+E63))</f>
        <v>-457605</v>
      </c>
      <c r="J63">
        <f>(K63+M63+L63)</f>
        <v>0</v>
      </c>
      <c r="O63" s="1">
        <f>SUM(O62-N63)</f>
        <v>99000</v>
      </c>
      <c r="R63" s="1">
        <f>Q63+R62</f>
        <v>0</v>
      </c>
    </row>
    <row r="64" ht="23.25" customHeight="1">
      <c r="A64">
        <f>A63+1</f>
        <v>52</v>
      </c>
      <c r="B64" s="6">
        <f>B63+1</f>
        <v>46158</v>
      </c>
      <c r="D64">
        <f>D63+E64</f>
        <v>131000</v>
      </c>
      <c r="G64" s="1">
        <v>0</v>
      </c>
      <c r="H64" s="1">
        <f>('Consumption Guide'!G59*O64)/1000</f>
        <v>19503</v>
      </c>
      <c r="I64" s="1">
        <f>IF((J64&gt;0),(J64-H64+E64),(I63-H64+E64))</f>
        <v>-477108</v>
      </c>
      <c r="J64">
        <f>(K64+M64+L64)</f>
        <v>0</v>
      </c>
      <c r="O64" s="1">
        <f>SUM(O63-N64)</f>
        <v>99000</v>
      </c>
      <c r="R64" s="1">
        <f>Q64+R63</f>
        <v>0</v>
      </c>
    </row>
    <row r="65" ht="23.25" customHeight="1">
      <c r="A65">
        <f>A64+1</f>
        <v>53</v>
      </c>
      <c r="B65" s="6">
        <f>B64+1</f>
        <v>46159</v>
      </c>
      <c r="D65">
        <f>D64+E65</f>
        <v>131000</v>
      </c>
      <c r="G65" s="1">
        <v>0</v>
      </c>
      <c r="H65" s="1">
        <f>('Consumption Guide'!G60*O65)/1000</f>
        <v>19602</v>
      </c>
      <c r="I65" s="1">
        <f>IF((J65&gt;0),(J65-H65+E65),(I64-H65+E65))</f>
        <v>-496710</v>
      </c>
      <c r="J65">
        <f>(K65+M65+L65)</f>
        <v>0</v>
      </c>
      <c r="O65" s="1">
        <f>SUM(O64-N65)</f>
        <v>99000</v>
      </c>
      <c r="R65" s="1">
        <f>Q65+R64</f>
        <v>0</v>
      </c>
    </row>
    <row r="66" ht="23.25" customHeight="1">
      <c r="A66">
        <f>A65+1</f>
        <v>54</v>
      </c>
      <c r="B66" s="6">
        <f>B65+1</f>
        <v>46160</v>
      </c>
      <c r="D66">
        <f>D65+E66</f>
        <v>131000</v>
      </c>
      <c r="G66" s="1">
        <v>0</v>
      </c>
      <c r="H66" s="1">
        <f>('Consumption Guide'!G61*O66)/1000</f>
        <v>19503</v>
      </c>
      <c r="I66" s="1">
        <f>IF((J66&gt;0),(J66-H66+E66),(I65-H66+E66))</f>
        <v>-516213</v>
      </c>
      <c r="J66">
        <f>(K66+M66+L66)</f>
        <v>0</v>
      </c>
      <c r="O66" s="1">
        <f>SUM(O65-N66)</f>
        <v>99000</v>
      </c>
      <c r="R66" s="1">
        <f>Q66+R65</f>
        <v>0</v>
      </c>
    </row>
    <row r="67" ht="21" customHeight="1">
      <c r="A67">
        <f>A66+1</f>
        <v>55</v>
      </c>
      <c r="B67" s="6">
        <f>B66+1</f>
        <v>46161</v>
      </c>
      <c r="D67">
        <f>D66+E67</f>
        <v>131000</v>
      </c>
      <c r="G67" s="1">
        <v>0</v>
      </c>
      <c r="H67" s="1">
        <f>('Consumption Guide'!G62*O67)/1000</f>
        <v>19602</v>
      </c>
      <c r="I67" s="1">
        <f>IF((J67&gt;0),(J67-H67+E67),(I66-H67+E67))</f>
        <v>-535815</v>
      </c>
      <c r="J67">
        <f>(K67+M67+L67)</f>
        <v>0</v>
      </c>
      <c r="O67" s="1">
        <f>SUM(O66-N67)</f>
        <v>99000</v>
      </c>
      <c r="R67" s="1">
        <f>Q67+R66</f>
        <v>0</v>
      </c>
    </row>
    <row r="68" ht="23.25" customHeight="1">
      <c r="A68">
        <f>A67+1</f>
        <v>56</v>
      </c>
      <c r="B68" s="6">
        <f>B67+1</f>
        <v>46162</v>
      </c>
      <c r="D68">
        <f>D67+E68</f>
        <v>131000</v>
      </c>
      <c r="G68" s="1">
        <v>0</v>
      </c>
      <c r="H68" s="1">
        <f>('Consumption Guide'!G63*O68)/1000</f>
        <v>19503</v>
      </c>
      <c r="I68" s="1">
        <f>IF((J68&gt;0),(J68-H68+E68),(I67-H68+E68))</f>
        <v>-555318</v>
      </c>
      <c r="J68">
        <f>(K68+M68+L68)</f>
        <v>0</v>
      </c>
      <c r="O68" s="1">
        <f>SUM(O67-N68)</f>
        <v>99000</v>
      </c>
      <c r="R68" s="1">
        <f>Q68+R67</f>
        <v>0</v>
      </c>
    </row>
    <row r="69" ht="23.25" customHeight="1">
      <c r="A69">
        <f>A68+1</f>
        <v>57</v>
      </c>
      <c r="B69" s="6">
        <f>B68+1</f>
        <v>46163</v>
      </c>
      <c r="D69">
        <f>D68+E69</f>
        <v>131000</v>
      </c>
      <c r="G69" s="1">
        <f>G68-E69</f>
        <v>0</v>
      </c>
      <c r="H69" s="1">
        <f>('Consumption Guide'!G64*O69)/1000</f>
        <v>19305</v>
      </c>
      <c r="I69" s="1">
        <f>IF((J69&gt;0),(J69-H69+E69),(I68-H69+E69))</f>
        <v>-574623</v>
      </c>
      <c r="J69">
        <f>(K69+M69+L69)</f>
        <v>0</v>
      </c>
      <c r="O69" s="1">
        <f>SUM(O68-N69)</f>
        <v>99000</v>
      </c>
      <c r="R69" s="1">
        <f>Q69+R68</f>
        <v>0</v>
      </c>
    </row>
    <row r="70" ht="23.25" customHeight="1">
      <c r="A70">
        <f>A69+1</f>
        <v>58</v>
      </c>
      <c r="B70" s="6">
        <f>B69+1</f>
        <v>46164</v>
      </c>
      <c r="D70">
        <f>D69+E70</f>
        <v>131000</v>
      </c>
      <c r="G70" s="1">
        <f>G69-E70</f>
        <v>0</v>
      </c>
      <c r="H70" s="1">
        <f>('Consumption Guide'!G65*O70)/1000</f>
        <v>19305</v>
      </c>
      <c r="I70" s="1">
        <f>IF((J70&gt;0),(J70-H70+E70),(I69-H70+E70))</f>
        <v>-593928</v>
      </c>
      <c r="J70">
        <v>0</v>
      </c>
      <c r="O70" s="1">
        <f>SUM(O69-N70)</f>
        <v>99000</v>
      </c>
      <c r="R70" s="1">
        <f>Q70+R69</f>
        <v>0</v>
      </c>
    </row>
    <row r="71" ht="23.25" customHeight="1">
      <c r="A71">
        <f>A70+1</f>
        <v>59</v>
      </c>
      <c r="B71" s="6">
        <f>B70+1</f>
        <v>46165</v>
      </c>
      <c r="D71">
        <f>D70+E71</f>
        <v>131000</v>
      </c>
      <c r="H71" s="1">
        <f>('Consumption Guide'!G66*O71)/1000</f>
        <v>19305</v>
      </c>
      <c r="I71" s="1">
        <f>IF((J71&gt;0),(J71-H71+E71),(I70-H71+E71))</f>
        <v>-613233</v>
      </c>
      <c r="J71">
        <f>(K71+M71+L71)</f>
        <v>0</v>
      </c>
      <c r="O71" s="1">
        <f>SUM(O70-N71)</f>
        <v>99000</v>
      </c>
      <c r="R71" s="1">
        <f>Q71+R70</f>
        <v>0</v>
      </c>
    </row>
    <row r="72" ht="23.25" customHeight="1">
      <c r="A72">
        <f>A71+1</f>
        <v>60</v>
      </c>
      <c r="D72">
        <f>D71+E72</f>
        <v>131000</v>
      </c>
      <c r="H72" s="1">
        <f>('Consumption Guide'!G67*O72)/1000</f>
        <v>19305</v>
      </c>
      <c r="I72" s="1">
        <f>IF((J72&gt;0),(J72-H72+E72),(I71-H72+E72))</f>
        <v>-632538</v>
      </c>
      <c r="J72">
        <f>(K72+M72+L72)</f>
        <v>0</v>
      </c>
      <c r="O72" s="1">
        <f>SUM(O71-N72)</f>
        <v>99000</v>
      </c>
      <c r="R72" s="1">
        <f>Q72+R71</f>
        <v>0</v>
      </c>
    </row>
    <row r="73" ht="23.25" customHeight="1">
      <c r="K73" t="str">
        <v>Total Morts</v>
      </c>
      <c r="N73" s="1" t="str">
        <f>N51</f>
        <v/>
      </c>
    </row>
    <row r="74" ht="23.25" customHeight="1">
      <c r="K74" t="str">
        <v>Total Birds Caught</v>
      </c>
      <c r="N74">
        <f>N44+N46+N47+N54+N55+N63+N64</f>
        <v>0</v>
      </c>
    </row>
    <row r="75" ht="23.25" customHeight="1">
      <c r="C75" s="6" t="str">
        <v xml:space="preserve">Total Feed Ordered </v>
      </c>
      <c r="E75" s="1">
        <f>SUM(E12:E72)</f>
        <v>131000</v>
      </c>
      <c r="G75">
        <f>SUM(E47:E65)</f>
        <v>0</v>
      </c>
    </row>
    <row r="76" ht="23.25" customHeight="1"/>
    <row r="77" ht="23.25" customHeight="1">
      <c r="D77" s="5">
        <f>E75/C2</f>
        <v>1.323232323</v>
      </c>
      <c r="E77" t="str">
        <v>KG/BIRD</v>
      </c>
    </row>
    <row r="78" ht="23.25" customHeight="1">
      <c r="O78" s="1">
        <f>N33+N51</f>
        <v>0</v>
      </c>
    </row>
    <row r="79" ht="23.25" customHeight="1"/>
    <row r="80" ht="23.25" customHeight="1"/>
    <row r="81" ht="23.25" customHeight="1"/>
    <row r="82" ht="23.25" customHeight="1"/>
    <row r="83" ht="23.25" customHeight="1"/>
    <row r="84" ht="23.25" customHeight="1"/>
    <row r="85" ht="23.25" customHeight="1"/>
    <row r="86" ht="23.25" customHeight="1"/>
    <row r="87" ht="23.25" customHeight="1"/>
    <row r="88" ht="23.25" customHeight="1"/>
    <row r="89" ht="23.25" customHeight="1"/>
    <row r="90" ht="23.25" customHeight="1"/>
    <row r="91" ht="23.25" customHeight="1"/>
    <row r="92" ht="23.25" customHeight="1"/>
    <row r="93" ht="23.25" customHeight="1"/>
    <row r="94" ht="23.25" customHeight="1"/>
    <row r="95" ht="23.25" customHeight="1"/>
    <row r="96" ht="23.25" customHeight="1"/>
    <row r="97" ht="23.25" customHeight="1"/>
    <row r="98" ht="23.25" customHeight="1"/>
    <row r="99" ht="23.25" customHeight="1"/>
    <row r="100" ht="23.25" customHeight="1"/>
    <row r="101" ht="23.25" customHeight="1"/>
    <row r="102" ht="23.25" customHeight="1"/>
    <row r="103" ht="23.25" customHeight="1"/>
    <row r="104" ht="23.25" customHeight="1"/>
    <row r="105" ht="23.25" customHeight="1"/>
    <row r="106" ht="23.25" customHeight="1"/>
    <row r="107" ht="23.25" customHeight="1"/>
    <row r="108" ht="23.25" customHeight="1"/>
    <row r="109" ht="23.25" customHeight="1"/>
    <row r="110" ht="23.25" customHeight="1"/>
    <row r="111" ht="23.25" customHeight="1"/>
    <row r="112" ht="23.25" customHeight="1"/>
    <row r="113" ht="23.25" customHeight="1"/>
    <row r="114" ht="23.25" customHeight="1"/>
    <row r="115" ht="23.25" customHeight="1"/>
    <row r="116" ht="23.25" customHeight="1"/>
    <row r="117" ht="23.25" customHeight="1"/>
    <row r="118" ht="23.25" customHeight="1"/>
    <row r="119" ht="23.25" customHeight="1"/>
    <row r="120" ht="23.25" customHeight="1"/>
    <row r="121" ht="23.25" customHeight="1"/>
    <row r="122" ht="23.25" customHeight="1"/>
    <row r="123" ht="23.25" customHeight="1"/>
    <row r="124" ht="23.25" customHeight="1"/>
    <row r="125" ht="23.25" customHeight="1"/>
    <row r="126" ht="23.25" customHeight="1"/>
    <row r="127" ht="23.25" customHeight="1"/>
    <row r="128" ht="23.25" customHeight="1"/>
    <row r="129" ht="23.25" customHeight="1"/>
    <row r="130" ht="23.25" customHeight="1"/>
    <row r="131" ht="23.25" customHeight="1"/>
    <row r="132" ht="23.25" customHeight="1"/>
    <row r="133" ht="23.25" customHeight="1"/>
    <row r="134" ht="23.25" customHeight="1"/>
    <row r="135" ht="23.25" customHeight="1"/>
    <row r="136" ht="23.25" customHeight="1"/>
    <row r="137" ht="23.25" customHeight="1"/>
    <row r="138" ht="23.25" customHeight="1"/>
    <row r="139" ht="23.25" customHeight="1"/>
    <row r="140" ht="23.25" customHeight="1"/>
    <row r="141" ht="23.25" customHeight="1"/>
    <row r="142" ht="23.25" customHeight="1"/>
    <row r="143" ht="23.25" customHeight="1"/>
    <row r="144" ht="23.25" customHeight="1"/>
    <row r="145" ht="23.25" customHeight="1"/>
    <row r="146" ht="23.25" customHeight="1"/>
    <row r="147" ht="23.25" customHeight="1"/>
    <row r="148" ht="23.25" customHeight="1"/>
    <row r="149" ht="23.25" customHeight="1"/>
    <row r="150" ht="23.25" customHeight="1"/>
    <row r="151" ht="23.25" customHeight="1"/>
    <row r="152" ht="23.25" customHeight="1"/>
    <row r="153" ht="23.25" customHeight="1"/>
    <row r="154" ht="23.25" customHeight="1"/>
    <row r="155" ht="23.25" customHeight="1"/>
    <row r="156" ht="23.25" customHeight="1"/>
    <row r="157" ht="23.25" customHeight="1"/>
    <row r="158" ht="23.25" customHeight="1"/>
    <row r="159" ht="23.25" customHeight="1"/>
    <row r="160" ht="23.25" customHeight="1"/>
    <row r="161" ht="23.25" customHeight="1"/>
    <row r="162" ht="23.25" customHeight="1"/>
    <row r="163" ht="23.25" customHeight="1"/>
    <row r="164" ht="23.25" customHeight="1"/>
    <row r="165" ht="23.25" customHeight="1"/>
    <row r="166" ht="23.25" customHeight="1"/>
    <row r="167" ht="23.25" customHeight="1"/>
    <row r="168" ht="23.25" customHeight="1"/>
    <row r="169" ht="23.25" customHeight="1"/>
    <row r="170" ht="23.25" customHeight="1"/>
    <row r="171" ht="23.25" customHeight="1"/>
    <row r="172" ht="23.25" customHeight="1"/>
    <row r="173" ht="23.25" customHeight="1"/>
    <row r="174" ht="23.25" customHeight="1"/>
    <row r="175" ht="23.25" customHeight="1"/>
    <row r="176" ht="23.25" customHeight="1"/>
    <row r="177" ht="23.25" customHeight="1"/>
    <row r="178" ht="23.25" customHeight="1"/>
    <row r="179" ht="23.25" customHeight="1"/>
    <row r="180" ht="23.25" customHeight="1"/>
    <row r="181" ht="23.25" customHeight="1"/>
    <row r="182" ht="23.25" customHeight="1"/>
    <row r="183" ht="23.25" customHeight="1"/>
    <row r="184" ht="23.25" customHeight="1"/>
    <row r="185" ht="23.25" customHeight="1"/>
    <row r="186" ht="23.25" customHeight="1"/>
    <row r="187" ht="23.25" customHeight="1"/>
    <row r="188" ht="23.25" customHeight="1"/>
    <row r="189" ht="23.25" customHeight="1"/>
    <row r="190" ht="23.25" customHeight="1"/>
    <row r="191" ht="23.25" customHeight="1"/>
    <row r="192" ht="23.25" customHeight="1"/>
    <row r="193" ht="23.25" customHeight="1"/>
    <row r="194" ht="23.25" customHeight="1"/>
    <row r="195" ht="23.25" customHeight="1"/>
    <row r="196" ht="23.25" customHeight="1"/>
    <row r="197" ht="23.25" customHeight="1"/>
    <row r="198" ht="23.25" customHeight="1"/>
    <row r="199" ht="23.25" customHeight="1"/>
    <row r="200" ht="23.25" customHeight="1"/>
    <row r="201" ht="23.25" customHeight="1"/>
    <row r="202" ht="23.25" customHeight="1"/>
    <row r="203" ht="23.25" customHeight="1"/>
    <row r="204" ht="23.25" customHeight="1"/>
    <row r="205" ht="23.25" customHeight="1"/>
    <row r="206" ht="23.25" customHeight="1"/>
    <row r="207" ht="23.25" customHeight="1"/>
    <row r="208" ht="23.25" customHeight="1"/>
    <row r="209" ht="23.25" customHeight="1"/>
    <row r="210" ht="23.25" customHeight="1"/>
    <row r="211" ht="23.25" customHeight="1"/>
    <row r="212" ht="23.25" customHeight="1"/>
    <row r="213" ht="23.25" customHeight="1"/>
    <row r="214" ht="23.25" customHeight="1"/>
    <row r="215" ht="23.25" customHeight="1"/>
    <row r="216" ht="23.25" customHeight="1"/>
    <row r="217" ht="23.25" customHeight="1"/>
    <row r="218" ht="23.25" customHeight="1"/>
    <row r="219" ht="23.25" customHeight="1"/>
    <row r="220" ht="23.25" customHeight="1"/>
    <row r="221" ht="23.25" customHeight="1"/>
    <row r="222" ht="23.25" customHeight="1"/>
    <row r="223" ht="23.25" customHeight="1"/>
    <row r="224" ht="23.25" customHeight="1"/>
    <row r="225" ht="23.25" customHeight="1"/>
    <row r="226" ht="23.25" customHeight="1"/>
    <row r="227" ht="23.25" customHeight="1"/>
    <row r="228" ht="23.25" customHeight="1"/>
    <row r="229" ht="23.25" customHeight="1"/>
    <row r="230" ht="23.25" customHeight="1"/>
    <row r="231" ht="23.25" customHeight="1"/>
    <row r="232" ht="23.25" customHeight="1"/>
    <row r="233" ht="23.25" customHeight="1"/>
    <row r="234" ht="23.25" customHeight="1"/>
    <row r="235" ht="23.25" customHeight="1"/>
    <row r="236" ht="23.25" customHeight="1"/>
    <row r="237" ht="23.25" customHeight="1"/>
    <row r="238" ht="23.25" customHeight="1"/>
    <row r="239" ht="23.25" customHeight="1"/>
    <row r="240" ht="23.25" customHeight="1"/>
    <row r="241" ht="23.25" customHeight="1"/>
    <row r="242" ht="23.25" customHeight="1"/>
    <row r="243" ht="23.25" customHeight="1"/>
    <row r="244" ht="23.25" customHeight="1"/>
    <row r="245" ht="23.25" customHeight="1"/>
    <row r="246" ht="23.25" customHeight="1"/>
    <row r="247" ht="23.25" customHeight="1"/>
    <row r="248" ht="23.25" customHeight="1"/>
    <row r="249" ht="23.25" customHeight="1"/>
    <row r="250" ht="23.25" customHeight="1"/>
    <row r="251" ht="23.25" customHeight="1"/>
    <row r="252" ht="23.25" customHeight="1"/>
    <row r="253" ht="23.25" customHeight="1"/>
    <row r="254" ht="23.25" customHeight="1"/>
    <row r="255" ht="23.25" customHeight="1"/>
    <row r="256" ht="23.25" customHeight="1"/>
    <row r="257" ht="23.25" customHeight="1"/>
    <row r="258" ht="23.25" customHeight="1"/>
    <row r="259" ht="23.25" customHeight="1"/>
    <row r="260" ht="23.25" customHeight="1"/>
    <row r="261" ht="23.25" customHeight="1"/>
    <row r="262" ht="23.25" customHeight="1"/>
    <row r="263" ht="23.25" customHeight="1"/>
    <row r="264" ht="23.25" customHeight="1"/>
    <row r="265" ht="23.25" customHeight="1"/>
    <row r="266" ht="23.25" customHeight="1"/>
    <row r="267" ht="23.25" customHeight="1"/>
    <row r="268" ht="23.25" customHeight="1"/>
    <row r="269" ht="23.25" customHeight="1"/>
    <row r="270" ht="23.25" customHeight="1"/>
    <row r="271" ht="23.25" customHeight="1"/>
    <row r="272" ht="23.25" customHeight="1"/>
    <row r="273" ht="23.25" customHeight="1"/>
    <row r="274" ht="23.25" customHeight="1"/>
    <row r="275" ht="23.25" customHeight="1"/>
    <row r="276" ht="23.25" customHeight="1"/>
    <row r="277" ht="23.25" customHeight="1"/>
    <row r="278" ht="23.25" customHeight="1"/>
    <row r="279" ht="23.25" customHeight="1"/>
    <row r="280" ht="23.25" customHeight="1"/>
    <row r="281" ht="23.25" customHeight="1"/>
    <row r="282" ht="23.25" customHeight="1"/>
    <row r="283" ht="23.25" customHeight="1"/>
    <row r="284" ht="23.25" customHeight="1"/>
    <row r="285" ht="23.25" customHeight="1"/>
    <row r="286" ht="23.25" customHeight="1"/>
    <row r="287" ht="23.25" customHeight="1"/>
    <row r="288" ht="23.25" customHeight="1"/>
    <row r="289" ht="23.25" customHeight="1"/>
    <row r="290" ht="23.25" customHeight="1"/>
    <row r="291" ht="23.25" customHeight="1"/>
    <row r="292" ht="23.25" customHeight="1"/>
    <row r="293" ht="23.25" customHeight="1"/>
    <row r="294" ht="23.25" customHeight="1"/>
    <row r="295" ht="23.25" customHeight="1"/>
    <row r="296" ht="23.25" customHeight="1"/>
    <row r="297" ht="23.25" customHeight="1"/>
    <row r="298" ht="23.25" customHeight="1"/>
    <row r="299" ht="23.25" customHeight="1"/>
    <row r="300" ht="23.25" customHeight="1"/>
    <row r="301" ht="23.25" customHeight="1"/>
    <row r="302" ht="23.25" customHeight="1"/>
    <row r="303" ht="23.25" customHeight="1"/>
    <row r="304" ht="23.25" customHeight="1"/>
    <row r="305" ht="23.25" customHeight="1"/>
    <row r="306" ht="23.25" customHeight="1"/>
    <row r="307" ht="23.25" customHeight="1"/>
    <row r="308" ht="23.25" customHeight="1"/>
    <row r="309" ht="23.25" customHeight="1"/>
    <row r="310" ht="23.25" customHeight="1"/>
    <row r="311" ht="23.25" customHeight="1"/>
    <row r="312" ht="23.25" customHeight="1"/>
    <row r="313" ht="23.25" customHeight="1"/>
    <row r="314" ht="23.25" customHeight="1"/>
    <row r="315" ht="23.25" customHeight="1"/>
    <row r="316" ht="23.25" customHeight="1"/>
    <row r="317" ht="23.25" customHeight="1"/>
    <row r="318" ht="23.25" customHeight="1"/>
    <row r="319" ht="23.25" customHeight="1"/>
    <row r="320" ht="23.25" customHeight="1"/>
    <row r="321" ht="23.25" customHeight="1"/>
    <row r="322" ht="23.25" customHeight="1"/>
    <row r="323" ht="23.25" customHeight="1"/>
    <row r="324" ht="23.25" customHeight="1"/>
    <row r="325" ht="23.25" customHeight="1"/>
    <row r="326" ht="23.25" customHeight="1"/>
    <row r="327" ht="23.25" customHeight="1"/>
    <row r="328" ht="23.25" customHeight="1"/>
    <row r="329" ht="23.25" customHeight="1"/>
    <row r="330" ht="23.25" customHeight="1"/>
    <row r="331" ht="23.25" customHeight="1"/>
    <row r="332" ht="23.25" customHeight="1"/>
    <row r="333" ht="23.25" customHeight="1"/>
    <row r="334" ht="23.25" customHeight="1"/>
    <row r="335" ht="23.25" customHeight="1"/>
    <row r="336" ht="23.25" customHeight="1"/>
    <row r="337" ht="23.25" customHeight="1"/>
    <row r="338" ht="23.25" customHeight="1"/>
    <row r="339" ht="23.25" customHeight="1"/>
    <row r="340" ht="23.25" customHeight="1"/>
    <row r="341" ht="23.25" customHeight="1"/>
    <row r="342" ht="23.25" customHeight="1"/>
    <row r="343" ht="23.25" customHeight="1"/>
    <row r="344" ht="23.25" customHeight="1"/>
    <row r="345" ht="23.25" customHeight="1"/>
    <row r="346" ht="23.25" customHeight="1"/>
    <row r="347" ht="23.25" customHeight="1"/>
    <row r="348" ht="23.25" customHeight="1"/>
    <row r="349" ht="23.25" customHeight="1"/>
    <row r="350" ht="23.25" customHeight="1"/>
    <row r="351" ht="23.25" customHeight="1"/>
    <row r="352" ht="23.25" customHeight="1"/>
    <row r="353" ht="23.25" customHeight="1"/>
    <row r="354" ht="23.25" customHeight="1"/>
    <row r="355" ht="23.25" customHeight="1"/>
    <row r="356" ht="23.25" customHeight="1"/>
    <row r="357" ht="23.25" customHeight="1"/>
    <row r="358" ht="23.25" customHeight="1"/>
    <row r="359" ht="23.25" customHeight="1"/>
    <row r="360" ht="23.25" customHeight="1"/>
    <row r="361" ht="23.25" customHeight="1"/>
    <row r="362" ht="23.25" customHeight="1"/>
    <row r="363" ht="23.25" customHeight="1"/>
    <row r="364" ht="23.25" customHeight="1"/>
    <row r="365" ht="23.25" customHeight="1"/>
    <row r="366" ht="23.25" customHeight="1"/>
    <row r="367" ht="23.25" customHeight="1"/>
    <row r="368" ht="23.25" customHeight="1"/>
    <row r="369" ht="23.25" customHeight="1"/>
    <row r="370" ht="23.25" customHeight="1"/>
    <row r="371" ht="23.25" customHeight="1"/>
    <row r="372" ht="23.25" customHeight="1"/>
    <row r="373" ht="23.25" customHeight="1"/>
    <row r="374" ht="23.25" customHeight="1"/>
    <row r="375" ht="23.25" customHeight="1"/>
    <row r="376" ht="23.25" customHeight="1"/>
    <row r="377" ht="23.25" customHeight="1"/>
    <row r="378" ht="23.25" customHeight="1"/>
    <row r="379" ht="23.25" customHeight="1"/>
    <row r="380" ht="23.25" customHeight="1"/>
    <row r="381" ht="23.25" customHeight="1"/>
    <row r="382" ht="23.25" customHeight="1"/>
    <row r="383" ht="23.25" customHeight="1"/>
    <row r="384" ht="23.25" customHeight="1"/>
    <row r="385" ht="23.25" customHeight="1"/>
    <row r="386" ht="23.25" customHeight="1"/>
    <row r="387" ht="23.25" customHeight="1"/>
    <row r="388" ht="23.25" customHeight="1"/>
    <row r="389" ht="23.25" customHeight="1"/>
    <row r="390" ht="23.25" customHeight="1"/>
    <row r="391" ht="23.25" customHeight="1"/>
    <row r="392" ht="23.25" customHeight="1"/>
    <row r="393" ht="23.25" customHeight="1"/>
    <row r="394" ht="23.25" customHeight="1"/>
    <row r="395" ht="23.25" customHeight="1"/>
    <row r="396" ht="23.25" customHeight="1"/>
    <row r="397" ht="23.25" customHeight="1"/>
    <row r="398" ht="23.25" customHeight="1"/>
    <row r="399" ht="23.25" customHeight="1"/>
    <row r="400" ht="23.25" customHeight="1"/>
    <row r="401" ht="23.25" customHeight="1"/>
    <row r="402" ht="23.25" customHeight="1"/>
    <row r="403" ht="23.25" customHeight="1"/>
    <row r="404" ht="23.25" customHeight="1"/>
    <row r="405" ht="23.25" customHeight="1"/>
    <row r="406" ht="23.25" customHeight="1"/>
    <row r="407" ht="23.25" customHeight="1"/>
    <row r="408" ht="23.25" customHeight="1"/>
    <row r="409" ht="23.25" customHeight="1"/>
    <row r="410" ht="23.25" customHeight="1"/>
    <row r="411" ht="23.25" customHeight="1"/>
    <row r="412" ht="23.25" customHeight="1"/>
    <row r="413" ht="23.25" customHeight="1"/>
    <row r="414" ht="23.25" customHeight="1"/>
    <row r="415" ht="23.25" customHeight="1"/>
    <row r="416" ht="23.25" customHeight="1"/>
    <row r="417" ht="23.25" customHeight="1"/>
    <row r="418" ht="23.25" customHeight="1"/>
    <row r="419" ht="23.25" customHeight="1"/>
    <row r="420" ht="23.25" customHeight="1"/>
    <row r="421" ht="23.25" customHeight="1"/>
    <row r="422" ht="23.25" customHeight="1"/>
    <row r="423" ht="23.25" customHeight="1"/>
    <row r="424" ht="23.25" customHeight="1"/>
    <row r="425" ht="23.25" customHeight="1"/>
    <row r="426" ht="23.25" customHeight="1"/>
    <row r="427" ht="23.25" customHeight="1"/>
    <row r="428" ht="23.25" customHeight="1"/>
    <row r="429" ht="23.25" customHeight="1"/>
    <row r="430" ht="23.25" customHeight="1"/>
    <row r="431" ht="23.25" customHeight="1"/>
    <row r="432" ht="23.25" customHeight="1"/>
    <row r="433" ht="23.25" customHeight="1"/>
    <row r="434" ht="23.25" customHeight="1"/>
    <row r="435" ht="23.25" customHeight="1"/>
    <row r="436" ht="23.25" customHeight="1"/>
    <row r="437" ht="23.25" customHeight="1"/>
    <row r="438" ht="23.25" customHeight="1"/>
    <row r="439" ht="23.25" customHeight="1"/>
    <row r="440" ht="23.25" customHeight="1"/>
    <row r="441" ht="23.25" customHeight="1"/>
    <row r="442" ht="23.25" customHeight="1"/>
    <row r="443" ht="23.25" customHeight="1"/>
    <row r="444" ht="23.25" customHeight="1"/>
    <row r="445" ht="23.25" customHeight="1"/>
    <row r="446" ht="23.25" customHeight="1"/>
    <row r="447" ht="23.25" customHeight="1"/>
    <row r="448" ht="23.25" customHeight="1"/>
    <row r="449" ht="23.25" customHeight="1"/>
    <row r="450" ht="23.25" customHeight="1"/>
    <row r="451" ht="23.25" customHeight="1"/>
    <row r="452" ht="23.25" customHeight="1"/>
    <row r="453" ht="23.25" customHeight="1"/>
    <row r="454" ht="23.25" customHeight="1"/>
    <row r="455" ht="23.25" customHeight="1"/>
    <row r="456" ht="23.25" customHeight="1"/>
    <row r="457" ht="23.25" customHeight="1"/>
    <row r="458" ht="23.25" customHeight="1"/>
    <row r="459" ht="23.25" customHeight="1"/>
    <row r="460" ht="23.25" customHeight="1"/>
    <row r="461" ht="23.25" customHeight="1"/>
    <row r="462" ht="23.25" customHeight="1"/>
    <row r="463" ht="23.25" customHeight="1"/>
    <row r="464" ht="23.25" customHeight="1"/>
    <row r="465" ht="23.25" customHeight="1"/>
    <row r="466" ht="23.25" customHeight="1"/>
    <row r="467" ht="23.25" customHeight="1"/>
    <row r="468" ht="23.25" customHeight="1"/>
    <row r="469" ht="23.25" customHeight="1"/>
    <row r="470" ht="23.25" customHeight="1"/>
    <row r="471" ht="23.25" customHeight="1"/>
    <row r="472" ht="23.25" customHeight="1"/>
    <row r="473" ht="23.25" customHeight="1"/>
    <row r="474" ht="23.25" customHeight="1"/>
    <row r="475" ht="23.25" customHeight="1"/>
    <row r="476" ht="23.25" customHeight="1"/>
    <row r="477" ht="23.25" customHeight="1"/>
    <row r="478" ht="23.25" customHeight="1"/>
    <row r="479" ht="23.25" customHeight="1"/>
    <row r="480" ht="23.25" customHeight="1"/>
    <row r="481" ht="23.25" customHeight="1"/>
    <row r="482" ht="23.25" customHeight="1"/>
    <row r="483" ht="23.25" customHeight="1"/>
    <row r="484" ht="23.25" customHeight="1"/>
    <row r="485" ht="23.25" customHeight="1"/>
    <row r="486" ht="23.25" customHeight="1"/>
    <row r="487" ht="23.25" customHeight="1"/>
    <row r="488" ht="23.25" customHeight="1"/>
    <row r="489" ht="23.25" customHeight="1"/>
    <row r="490" ht="23.25" customHeight="1"/>
    <row r="491" ht="23.25" customHeight="1"/>
    <row r="492" ht="23.25" customHeight="1"/>
    <row r="493" ht="23.25" customHeight="1"/>
    <row r="494" ht="23.25" customHeight="1"/>
    <row r="495" ht="23.25" customHeight="1"/>
    <row r="496" ht="23.25" customHeight="1"/>
    <row r="497" ht="23.25" customHeight="1"/>
    <row r="498" ht="23.25" customHeight="1"/>
    <row r="499" ht="23.25" customHeight="1"/>
    <row r="500" ht="23.25" customHeight="1"/>
    <row r="501" ht="23.25" customHeight="1"/>
    <row r="502" ht="23.25" customHeight="1"/>
    <row r="503" ht="23.25" customHeight="1"/>
    <row r="504" ht="23.25" customHeight="1"/>
    <row r="505" ht="23.25" customHeight="1"/>
    <row r="506" ht="23.25" customHeight="1"/>
    <row r="507" ht="23.25" customHeight="1"/>
    <row r="508" ht="23.25" customHeight="1"/>
    <row r="509" ht="23.25" customHeight="1"/>
    <row r="510" ht="23.25" customHeight="1"/>
    <row r="511" ht="23.25" customHeight="1"/>
    <row r="512" ht="23.25" customHeight="1"/>
    <row r="513" ht="23.25" customHeight="1"/>
    <row r="514" ht="23.25" customHeight="1"/>
    <row r="515" ht="23.25" customHeight="1"/>
    <row r="516" ht="23.25" customHeight="1"/>
    <row r="517" ht="23.25" customHeight="1"/>
    <row r="518" ht="23.25" customHeight="1"/>
    <row r="519" ht="23.25" customHeight="1"/>
    <row r="520" ht="23.25" customHeight="1"/>
    <row r="521" ht="23.25" customHeight="1"/>
    <row r="522" ht="23.25" customHeight="1"/>
    <row r="523" ht="23.25" customHeight="1"/>
    <row r="524" ht="23.25" customHeight="1"/>
    <row r="525" ht="23.25" customHeight="1"/>
    <row r="526" ht="23.25" customHeight="1"/>
    <row r="527" ht="23.25" customHeight="1"/>
    <row r="528" ht="23.25" customHeight="1"/>
    <row r="529" ht="23.25" customHeight="1"/>
    <row r="530" ht="23.25" customHeight="1"/>
    <row r="531" ht="23.25" customHeight="1"/>
    <row r="532" ht="23.25" customHeight="1"/>
    <row r="533" ht="23.25" customHeight="1"/>
    <row r="534" ht="23.25" customHeight="1"/>
    <row r="535" ht="23.25" customHeight="1"/>
    <row r="536" ht="23.25" customHeight="1"/>
    <row r="537" ht="23.25" customHeight="1"/>
    <row r="538" ht="23.25" customHeight="1"/>
    <row r="539" ht="23.25" customHeight="1"/>
    <row r="540" ht="23.25" customHeight="1"/>
    <row r="541" ht="23.25" customHeight="1"/>
    <row r="542" ht="23.25" customHeight="1"/>
    <row r="543" ht="23.25" customHeight="1"/>
    <row r="544" ht="23.25" customHeight="1"/>
    <row r="545" ht="23.25" customHeight="1"/>
    <row r="546" ht="23.25" customHeight="1"/>
    <row r="547" ht="23.25" customHeight="1"/>
    <row r="548" ht="23.25" customHeight="1"/>
    <row r="549" ht="23.25" customHeight="1"/>
    <row r="550" ht="23.25" customHeight="1"/>
    <row r="551" ht="23.25" customHeight="1"/>
    <row r="552" ht="23.25" customHeight="1"/>
    <row r="553" ht="23.25" customHeight="1"/>
    <row r="554" ht="23.25" customHeight="1"/>
    <row r="555" ht="23.25" customHeight="1"/>
    <row r="556" ht="23.25" customHeight="1"/>
    <row r="557" ht="23.25" customHeight="1"/>
    <row r="558" ht="23.25" customHeight="1"/>
    <row r="559" ht="23.25" customHeight="1"/>
    <row r="560" ht="23.25" customHeight="1"/>
    <row r="561" ht="23.25" customHeight="1"/>
    <row r="562" ht="23.25" customHeight="1"/>
    <row r="563" ht="23.25" customHeight="1"/>
    <row r="564" ht="23.25" customHeight="1"/>
    <row r="565" ht="23.25" customHeight="1"/>
    <row r="566" ht="23.25" customHeight="1"/>
    <row r="567" ht="23.25" customHeight="1"/>
    <row r="568" ht="23.25" customHeight="1"/>
    <row r="569" ht="23.25" customHeight="1"/>
    <row r="570" ht="23.25" customHeight="1"/>
    <row r="571" ht="23.25" customHeight="1"/>
    <row r="572" ht="23.25" customHeight="1"/>
    <row r="573" ht="23.25" customHeight="1"/>
    <row r="574" ht="23.25" customHeight="1"/>
    <row r="575" ht="23.25" customHeight="1"/>
    <row r="576" ht="23.25" customHeight="1"/>
    <row r="577" ht="23.25" customHeight="1"/>
    <row r="578" ht="23.25" customHeight="1"/>
    <row r="579" ht="23.25" customHeight="1"/>
    <row r="580" ht="23.25" customHeight="1"/>
    <row r="581" ht="23.25" customHeight="1"/>
    <row r="582" ht="23.25" customHeight="1"/>
    <row r="583" ht="23.25" customHeight="1"/>
    <row r="584" ht="23.25" customHeight="1"/>
    <row r="585" ht="23.25" customHeight="1"/>
    <row r="586" ht="23.25" customHeight="1"/>
    <row r="587" ht="23.25" customHeight="1"/>
    <row r="588" ht="23.25" customHeight="1"/>
    <row r="589" ht="23.25" customHeight="1"/>
    <row r="590" ht="23.25" customHeight="1"/>
    <row r="591" ht="23.25" customHeight="1"/>
    <row r="592" ht="23.25" customHeight="1"/>
    <row r="593" ht="23.25" customHeight="1"/>
    <row r="594" ht="23.25" customHeight="1"/>
    <row r="595" ht="23.25" customHeight="1"/>
    <row r="596" ht="23.25" customHeight="1"/>
    <row r="597" ht="23.25" customHeight="1"/>
    <row r="598" ht="23.25" customHeight="1"/>
    <row r="599" ht="23.25" customHeight="1"/>
    <row r="600" ht="23.25" customHeight="1"/>
    <row r="601" ht="23.25" customHeight="1"/>
    <row r="602" ht="23.25" customHeight="1"/>
    <row r="603" ht="23.25" customHeight="1"/>
    <row r="604" ht="23.25" customHeight="1"/>
    <row r="605" ht="23.25" customHeight="1"/>
    <row r="606" ht="23.25" customHeight="1"/>
    <row r="607" ht="23.25" customHeight="1"/>
    <row r="608" ht="23.25" customHeight="1"/>
    <row r="609" ht="23.25" customHeight="1"/>
    <row r="610" ht="23.25" customHeight="1"/>
    <row r="611" ht="23.25" customHeight="1"/>
    <row r="612" ht="23.25" customHeight="1"/>
    <row r="613" ht="23.25" customHeight="1"/>
    <row r="614" ht="23.25" customHeight="1"/>
    <row r="615" ht="23.25" customHeight="1"/>
    <row r="616" ht="23.25" customHeight="1"/>
    <row r="617" ht="23.25" customHeight="1"/>
    <row r="618" ht="23.25" customHeight="1"/>
    <row r="619" ht="23.25" customHeight="1"/>
    <row r="620" ht="23.25" customHeight="1"/>
    <row r="621" ht="23.25" customHeight="1"/>
    <row r="622" ht="23.25" customHeight="1"/>
    <row r="623" ht="23.25" customHeight="1"/>
    <row r="624" ht="23.25" customHeight="1"/>
    <row r="625" ht="23.25" customHeight="1"/>
    <row r="626" ht="23.25" customHeight="1"/>
    <row r="627" ht="23.25" customHeight="1"/>
    <row r="628" ht="23.25" customHeight="1"/>
    <row r="629" ht="23.25" customHeight="1"/>
    <row r="630" ht="23.25" customHeight="1"/>
    <row r="631" ht="23.25" customHeight="1"/>
    <row r="632" ht="23.25" customHeight="1"/>
    <row r="633" ht="23.25" customHeight="1"/>
    <row r="634" ht="23.25" customHeight="1"/>
    <row r="635" ht="23.25" customHeight="1"/>
    <row r="636" ht="23.25" customHeight="1"/>
    <row r="637" ht="23.25" customHeight="1"/>
    <row r="638" ht="23.25" customHeight="1"/>
    <row r="639" ht="23.25" customHeight="1"/>
    <row r="640" ht="23.25" customHeight="1"/>
    <row r="641" ht="23.25" customHeight="1"/>
    <row r="642" ht="23.25" customHeight="1"/>
    <row r="643" ht="23.25" customHeight="1"/>
    <row r="644" ht="23.25" customHeight="1"/>
    <row r="645" ht="23.25" customHeight="1"/>
    <row r="646" ht="23.25" customHeight="1"/>
    <row r="647" ht="23.25" customHeight="1"/>
    <row r="648" ht="23.25" customHeight="1"/>
    <row r="649" ht="23.25" customHeight="1"/>
    <row r="650" ht="23.25" customHeight="1"/>
    <row r="651" ht="23.25" customHeight="1"/>
    <row r="652" ht="23.25" customHeight="1"/>
    <row r="653" ht="23.25" customHeight="1"/>
    <row r="654" ht="23.25" customHeight="1"/>
    <row r="655" ht="23.25" customHeight="1"/>
    <row r="656" ht="23.25" customHeight="1"/>
    <row r="657" ht="23.25" customHeight="1"/>
    <row r="658" ht="23.25" customHeight="1"/>
    <row r="659" ht="23.25" customHeight="1"/>
    <row r="660" ht="23.25" customHeight="1"/>
    <row r="661" ht="23.25" customHeight="1"/>
    <row r="662" ht="23.25" customHeight="1"/>
    <row r="663" ht="23.25" customHeight="1"/>
    <row r="664" ht="23.25" customHeight="1"/>
    <row r="665" ht="23.25" customHeight="1"/>
    <row r="666" ht="23.25" customHeight="1"/>
    <row r="667" ht="23.25" customHeight="1"/>
    <row r="668" ht="23.25" customHeight="1"/>
    <row r="669" ht="23.25" customHeight="1"/>
    <row r="670" ht="23.25" customHeight="1"/>
    <row r="671" ht="23.25" customHeight="1"/>
    <row r="672" ht="23.25" customHeight="1"/>
    <row r="673" ht="23.25" customHeight="1"/>
    <row r="674" ht="23.25" customHeight="1"/>
    <row r="675" ht="23.25" customHeight="1"/>
    <row r="676" ht="23.25" customHeight="1"/>
    <row r="677" ht="23.25" customHeight="1"/>
    <row r="678" ht="23.25" customHeight="1"/>
    <row r="679" ht="23.25" customHeight="1"/>
    <row r="680" ht="23.25" customHeight="1"/>
    <row r="681" ht="23.25" customHeight="1"/>
    <row r="682" ht="23.25" customHeight="1"/>
    <row r="683" ht="23.25" customHeight="1"/>
    <row r="684" ht="23.25" customHeight="1"/>
    <row r="685" ht="23.25" customHeight="1"/>
    <row r="686" ht="23.25" customHeight="1"/>
    <row r="687" ht="23.25" customHeight="1"/>
    <row r="688" ht="23.25" customHeight="1"/>
    <row r="689" ht="23.25" customHeight="1"/>
    <row r="690" ht="23.25" customHeight="1"/>
    <row r="691" ht="23.25" customHeight="1"/>
    <row r="692" ht="23.25" customHeight="1"/>
    <row r="693" ht="23.25" customHeight="1"/>
    <row r="694" ht="23.25" customHeight="1"/>
    <row r="695" ht="23.25" customHeight="1"/>
    <row r="696" ht="23.25" customHeight="1"/>
    <row r="697" ht="23.25" customHeight="1"/>
    <row r="698" ht="23.25" customHeight="1"/>
    <row r="699" ht="23.25" customHeight="1"/>
    <row r="700" ht="23.25" customHeight="1"/>
    <row r="701" ht="23.25" customHeight="1"/>
    <row r="702" ht="23.25" customHeight="1"/>
    <row r="703" ht="23.25" customHeight="1"/>
    <row r="704" ht="23.25" customHeight="1"/>
    <row r="705" ht="23.25" customHeight="1"/>
    <row r="706" ht="23.25" customHeight="1"/>
    <row r="707" ht="23.25" customHeight="1"/>
    <row r="708" ht="23.25" customHeight="1"/>
    <row r="709" ht="23.25" customHeight="1"/>
    <row r="710" ht="23.25" customHeight="1"/>
    <row r="711" ht="23.25" customHeight="1"/>
    <row r="712" ht="23.25" customHeight="1"/>
    <row r="713" ht="23.25" customHeight="1"/>
    <row r="714" ht="23.25" customHeight="1"/>
    <row r="715" ht="23.25" customHeight="1"/>
    <row r="716" ht="23.25" customHeight="1"/>
    <row r="717" ht="23.25" customHeight="1"/>
    <row r="718" ht="23.25" customHeight="1"/>
    <row r="719" ht="23.25" customHeight="1"/>
    <row r="720" ht="23.25" customHeight="1"/>
    <row r="721" ht="23.25" customHeight="1"/>
    <row r="722" ht="23.25" customHeight="1"/>
    <row r="723" ht="23.25" customHeight="1"/>
    <row r="724" ht="23.25" customHeight="1"/>
    <row r="725" ht="23.25" customHeight="1"/>
    <row r="726" ht="23.25" customHeight="1"/>
    <row r="727" ht="23.25" customHeight="1"/>
    <row r="728" ht="23.25" customHeight="1"/>
    <row r="729" ht="23.25" customHeight="1"/>
    <row r="730" ht="23.25" customHeight="1"/>
    <row r="731" ht="23.25" customHeight="1"/>
    <row r="732" ht="23.25" customHeight="1"/>
    <row r="733" ht="23.25" customHeight="1"/>
    <row r="734" ht="23.25" customHeight="1"/>
    <row r="735" ht="23.25" customHeight="1"/>
    <row r="736" ht="23.25" customHeight="1"/>
    <row r="737" ht="23.25" customHeight="1"/>
    <row r="738" ht="23.25" customHeight="1"/>
    <row r="739" ht="23.25" customHeight="1"/>
    <row r="740" ht="23.25" customHeight="1"/>
    <row r="741" ht="23.25" customHeight="1"/>
    <row r="742" ht="23.25" customHeight="1"/>
    <row r="743" ht="23.25" customHeight="1"/>
    <row r="744" ht="23.25" customHeight="1"/>
    <row r="745" ht="23.25" customHeight="1"/>
    <row r="746" ht="23.25" customHeight="1"/>
    <row r="747" ht="23.25" customHeight="1"/>
    <row r="748" ht="23.25" customHeight="1"/>
    <row r="749" ht="23.25" customHeight="1"/>
    <row r="750" ht="23.25" customHeight="1"/>
    <row r="751" ht="23.25" customHeight="1"/>
    <row r="752" ht="23.25" customHeight="1"/>
    <row r="753" ht="23.25" customHeight="1"/>
    <row r="754" ht="23.25" customHeight="1"/>
    <row r="755" ht="23.25" customHeight="1"/>
    <row r="756" ht="23.25" customHeight="1"/>
    <row r="757" ht="23.25" customHeight="1"/>
    <row r="758" ht="23.25" customHeight="1"/>
    <row r="759" ht="23.25" customHeight="1"/>
    <row r="760" ht="23.25" customHeight="1"/>
    <row r="761" ht="23.25" customHeight="1"/>
    <row r="762" ht="23.25" customHeight="1"/>
    <row r="763" ht="23.25" customHeight="1"/>
    <row r="764" ht="23.25" customHeight="1"/>
    <row r="765" ht="23.25" customHeight="1"/>
    <row r="766" ht="23.25" customHeight="1"/>
    <row r="767" ht="23.25" customHeight="1"/>
    <row r="768" ht="23.25" customHeight="1"/>
    <row r="769" ht="23.25" customHeight="1"/>
    <row r="770" ht="23.25" customHeight="1"/>
    <row r="771" ht="23.25" customHeight="1"/>
    <row r="772" ht="23.25" customHeight="1"/>
    <row r="773" ht="23.25" customHeight="1"/>
    <row r="774" ht="23.25" customHeight="1"/>
    <row r="775" ht="23.25" customHeight="1"/>
    <row r="776" ht="23.25" customHeight="1"/>
    <row r="777" ht="23.25" customHeight="1"/>
    <row r="778" ht="23.25" customHeight="1"/>
    <row r="779" ht="23.25" customHeight="1"/>
    <row r="780" ht="23.25" customHeight="1"/>
    <row r="781" ht="23.25" customHeight="1"/>
    <row r="782" ht="23.25" customHeight="1"/>
    <row r="783" ht="23.25" customHeight="1"/>
    <row r="784" ht="23.25" customHeight="1"/>
    <row r="785" ht="23.25" customHeight="1"/>
    <row r="786" ht="23.25" customHeight="1"/>
    <row r="787" ht="23.25" customHeight="1"/>
    <row r="788" ht="23.25" customHeight="1"/>
    <row r="789" ht="23.25" customHeight="1"/>
    <row r="790" ht="23.25" customHeight="1"/>
    <row r="791" ht="23.25" customHeight="1"/>
    <row r="792" ht="23.25" customHeight="1"/>
    <row r="793" ht="23.25" customHeight="1"/>
    <row r="794" ht="23.25" customHeight="1"/>
    <row r="795" ht="23.25" customHeight="1"/>
    <row r="796" ht="23.25" customHeight="1"/>
    <row r="797" ht="23.25" customHeight="1"/>
    <row r="798" ht="23.25" customHeight="1"/>
    <row r="799" ht="23.25" customHeight="1"/>
    <row r="800" ht="23.25" customHeight="1"/>
    <row r="801" ht="23.25" customHeight="1"/>
    <row r="802" ht="23.25" customHeight="1"/>
    <row r="803" ht="23.25" customHeight="1"/>
    <row r="804" ht="23.25" customHeight="1"/>
    <row r="805" ht="23.25" customHeight="1"/>
    <row r="806" ht="23.25" customHeight="1"/>
    <row r="807" ht="23.25" customHeight="1"/>
    <row r="808" ht="23.25" customHeight="1"/>
    <row r="809" ht="23.25" customHeight="1"/>
    <row r="810" ht="23.25" customHeight="1"/>
    <row r="811" ht="23.25" customHeight="1"/>
    <row r="812" ht="23.25" customHeight="1"/>
    <row r="813" ht="23.25" customHeight="1"/>
    <row r="814" ht="23.25" customHeight="1"/>
    <row r="815" ht="23.25" customHeight="1"/>
    <row r="816" ht="23.25" customHeight="1"/>
    <row r="817" ht="23.25" customHeight="1"/>
    <row r="818" ht="23.25" customHeight="1"/>
    <row r="819" ht="23.25" customHeight="1"/>
    <row r="820" ht="23.25" customHeight="1"/>
    <row r="821" ht="23.25" customHeight="1"/>
    <row r="822" ht="23.25" customHeight="1"/>
    <row r="823" ht="23.25" customHeight="1"/>
    <row r="824" ht="23.25" customHeight="1"/>
    <row r="825" ht="23.25" customHeight="1"/>
    <row r="826" ht="23.25" customHeight="1"/>
    <row r="827" ht="23.25" customHeight="1"/>
    <row r="828" ht="23.25" customHeight="1"/>
    <row r="829" ht="23.25" customHeight="1"/>
    <row r="830" ht="23.25" customHeight="1"/>
    <row r="831" ht="23.25" customHeight="1"/>
    <row r="832" ht="23.25" customHeight="1"/>
    <row r="833" ht="23.25" customHeight="1"/>
    <row r="834" ht="23.25" customHeight="1"/>
    <row r="835" ht="23.25" customHeight="1"/>
    <row r="836" ht="23.25" customHeight="1"/>
    <row r="837" ht="23.25" customHeight="1"/>
    <row r="838" ht="23.25" customHeight="1"/>
    <row r="839" ht="23.25" customHeight="1"/>
    <row r="840" ht="23.25" customHeight="1"/>
    <row r="841" ht="23.25" customHeight="1"/>
    <row r="842" ht="23.25" customHeight="1"/>
    <row r="843" ht="23.25" customHeight="1"/>
    <row r="844" ht="23.25" customHeight="1"/>
    <row r="845" ht="23.25" customHeight="1"/>
    <row r="846" ht="23.25" customHeight="1"/>
    <row r="847" ht="23.25" customHeight="1"/>
    <row r="848" ht="23.25" customHeight="1"/>
    <row r="849" ht="23.25" customHeight="1"/>
    <row r="850" ht="23.25" customHeight="1"/>
    <row r="851" ht="23.25" customHeight="1"/>
    <row r="852" ht="23.25" customHeight="1"/>
    <row r="853" ht="23.25" customHeight="1"/>
    <row r="854" ht="23.25" customHeight="1"/>
    <row r="855" ht="23.25" customHeight="1"/>
    <row r="856" ht="23.25" customHeight="1"/>
    <row r="857" ht="23.25" customHeight="1"/>
    <row r="858" ht="23.25" customHeight="1"/>
    <row r="859" ht="23.25" customHeight="1"/>
    <row r="860" ht="23.25" customHeight="1"/>
    <row r="861" ht="23.25" customHeight="1"/>
    <row r="862" ht="23.25" customHeight="1"/>
    <row r="863" ht="23.25" customHeight="1"/>
    <row r="864" ht="23.25" customHeight="1"/>
    <row r="865" ht="23.25" customHeight="1"/>
    <row r="866" ht="23.25" customHeight="1"/>
    <row r="867" ht="23.25" customHeight="1"/>
    <row r="868" ht="23.25" customHeight="1"/>
    <row r="869" ht="23.25" customHeight="1"/>
    <row r="870" ht="23.25" customHeight="1"/>
    <row r="871" ht="23.25" customHeight="1"/>
    <row r="872" ht="23.25" customHeight="1"/>
    <row r="873" ht="23.25" customHeight="1"/>
    <row r="874" ht="23.25" customHeight="1"/>
    <row r="875" ht="23.25" customHeight="1"/>
    <row r="876" ht="23.25" customHeight="1"/>
    <row r="877" ht="23.25" customHeight="1"/>
    <row r="878" ht="23.25" customHeight="1"/>
    <row r="879" ht="23.25" customHeight="1"/>
    <row r="880" ht="23.25" customHeight="1"/>
    <row r="881" ht="23.25" customHeight="1"/>
    <row r="882" ht="23.25" customHeight="1"/>
    <row r="883" ht="23.25" customHeight="1"/>
    <row r="884" ht="23.25" customHeight="1"/>
    <row r="885" ht="23.25" customHeight="1"/>
    <row r="886" ht="23.25" customHeight="1"/>
    <row r="887" ht="23.25" customHeight="1"/>
    <row r="888" ht="23.25" customHeight="1"/>
    <row r="889" ht="23.25" customHeight="1"/>
    <row r="890" ht="23.25" customHeight="1"/>
    <row r="891" ht="23.25" customHeight="1"/>
    <row r="892" ht="23.25" customHeight="1"/>
    <row r="893" ht="23.25" customHeight="1"/>
    <row r="894" ht="23.25" customHeight="1"/>
    <row r="895" ht="23.25" customHeight="1"/>
    <row r="896" ht="23.25" customHeight="1"/>
    <row r="897" ht="23.25" customHeight="1"/>
    <row r="898" ht="23.25" customHeight="1"/>
    <row r="899" ht="23.25" customHeight="1"/>
    <row r="900" ht="23.25" customHeight="1"/>
    <row r="901" ht="23.25" customHeight="1"/>
    <row r="902" ht="23.25" customHeight="1"/>
    <row r="903" ht="23.25" customHeight="1"/>
    <row r="904" ht="23.25" customHeight="1"/>
    <row r="905" ht="23.25" customHeight="1"/>
    <row r="906" ht="23.25" customHeight="1"/>
    <row r="907" ht="23.25" customHeight="1"/>
    <row r="908" ht="23.25" customHeight="1"/>
    <row r="909" ht="23.25" customHeight="1"/>
    <row r="910" ht="23.25" customHeight="1"/>
    <row r="911" ht="23.25" customHeight="1"/>
    <row r="912" ht="23.25" customHeight="1"/>
    <row r="913" ht="23.25" customHeight="1"/>
    <row r="914" ht="23.25" customHeight="1"/>
    <row r="915" ht="23.25" customHeight="1"/>
    <row r="916" ht="23.25" customHeight="1"/>
    <row r="917" ht="23.25" customHeight="1"/>
    <row r="918" ht="23.25" customHeight="1"/>
    <row r="919" ht="23.25" customHeight="1"/>
    <row r="920" ht="23.25" customHeight="1"/>
    <row r="921" ht="23.25" customHeight="1"/>
    <row r="922" ht="23.25" customHeight="1"/>
    <row r="923" ht="23.25" customHeight="1"/>
    <row r="924" ht="23.25" customHeight="1"/>
    <row r="925" ht="23.25" customHeight="1"/>
    <row r="926" ht="23.25" customHeight="1"/>
    <row r="927" ht="23.25" customHeight="1"/>
    <row r="928" ht="23.25" customHeight="1"/>
    <row r="929" ht="23.25" customHeight="1"/>
    <row r="930" ht="23.25" customHeight="1"/>
    <row r="931" ht="23.25" customHeight="1"/>
    <row r="932" ht="23.25" customHeight="1"/>
    <row r="933" ht="23.25" customHeight="1"/>
    <row r="934" ht="23.25" customHeight="1"/>
    <row r="935" ht="23.25" customHeight="1"/>
    <row r="936" ht="23.25" customHeight="1"/>
    <row r="937" ht="23.25" customHeight="1"/>
    <row r="938" ht="23.25" customHeight="1"/>
    <row r="939" ht="23.25" customHeight="1"/>
    <row r="940" ht="23.25" customHeight="1"/>
    <row r="941" ht="23.25" customHeight="1"/>
    <row r="942" ht="23.25" customHeight="1"/>
    <row r="943" ht="23.25" customHeight="1"/>
    <row r="944" ht="23.25" customHeight="1"/>
    <row r="945" ht="23.25" customHeight="1"/>
    <row r="946" ht="23.25" customHeight="1"/>
    <row r="947" ht="23.25" customHeight="1"/>
    <row r="948" ht="23.25" customHeight="1"/>
    <row r="949" ht="23.25" customHeight="1"/>
    <row r="950" ht="23.25" customHeight="1"/>
    <row r="951" ht="23.25" customHeight="1"/>
    <row r="952" ht="23.25" customHeight="1"/>
    <row r="953" ht="23.25" customHeight="1"/>
    <row r="954" ht="23.25" customHeight="1"/>
    <row r="955" ht="23.25" customHeight="1"/>
    <row r="956" ht="23.25" customHeight="1"/>
    <row r="957" ht="23.25" customHeight="1"/>
    <row r="958" ht="23.25" customHeight="1"/>
    <row r="959" ht="23.25" customHeight="1"/>
    <row r="960" ht="23.25" customHeight="1"/>
    <row r="961" ht="23.25" customHeight="1"/>
    <row r="962" ht="23.25" customHeight="1"/>
    <row r="963" ht="23.25" customHeight="1"/>
    <row r="964" ht="23.25" customHeight="1"/>
    <row r="965" ht="23.25" customHeight="1"/>
    <row r="966" ht="23.25" customHeight="1"/>
    <row r="967" ht="23.25" customHeight="1"/>
    <row r="968" ht="23.25" customHeight="1"/>
    <row r="969" ht="23.25" customHeight="1"/>
    <row r="970" ht="23.25" customHeight="1"/>
    <row r="971" ht="23.25" customHeight="1"/>
    <row r="972" ht="23.25" customHeight="1"/>
    <row r="973" ht="23.25" customHeight="1"/>
    <row r="974" ht="23.25" customHeight="1"/>
    <row r="975" ht="23.25" customHeight="1"/>
    <row r="976" ht="23.25" customHeight="1"/>
    <row r="977" ht="23.25" customHeight="1"/>
    <row r="978" ht="23.25" customHeight="1"/>
    <row r="979" ht="23.25" customHeight="1"/>
    <row r="980" ht="23.25" customHeight="1"/>
    <row r="981" ht="23.25" customHeight="1"/>
    <row r="982" ht="23.25" customHeight="1"/>
    <row r="983" ht="23.25" customHeight="1"/>
    <row r="984" ht="23.25" customHeight="1"/>
    <row r="985" ht="23.25" customHeight="1"/>
    <row r="986" ht="23.25" customHeight="1"/>
    <row r="987" ht="23.25" customHeight="1"/>
    <row r="988" ht="23.25" customHeight="1"/>
    <row r="989" ht="23.25" customHeight="1"/>
    <row r="990" ht="23.25" customHeight="1"/>
    <row r="991" ht="23.25" customHeight="1"/>
    <row r="992" ht="23.25" customHeight="1"/>
    <row r="993" ht="23.25" customHeight="1"/>
    <row r="994" ht="23.25" customHeight="1"/>
    <row r="995" ht="23.25" customHeight="1"/>
    <row r="996" ht="23.25" customHeight="1"/>
    <row r="997" ht="23.25" customHeight="1"/>
    <row r="998" ht="23.25" customHeight="1"/>
    <row r="999" ht="23.25" customHeight="1"/>
    <row r="1000" ht="23.25" customHeight="1"/>
  </sheetData>
  <mergeCells count="65">
    <mergeCell ref="B60:C60"/>
    <mergeCell ref="B61:C61"/>
    <mergeCell ref="B62:C62"/>
    <mergeCell ref="B63:C63"/>
    <mergeCell ref="B64:C64"/>
    <mergeCell ref="B65:C65"/>
    <mergeCell ref="B66:C66"/>
    <mergeCell ref="B72:C72"/>
    <mergeCell ref="C75:D75"/>
    <mergeCell ref="B67:C67"/>
    <mergeCell ref="B68:C68"/>
    <mergeCell ref="B69:C69"/>
    <mergeCell ref="B70:C70"/>
    <mergeCell ref="B71:C71"/>
    <mergeCell ref="K73:M73"/>
    <mergeCell ref="K74:M74"/>
    <mergeCell ref="J3:M3"/>
    <mergeCell ref="J4:M4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B41:C41"/>
    <mergeCell ref="B42:C42"/>
    <mergeCell ref="B43:C43"/>
    <mergeCell ref="B44:C44"/>
    <mergeCell ref="B45:C45"/>
    <mergeCell ref="B46:C46"/>
    <mergeCell ref="B47:C47"/>
    <mergeCell ref="B48:C48"/>
    <mergeCell ref="B49:C49"/>
    <mergeCell ref="B50:C50"/>
    <mergeCell ref="B51:C51"/>
    <mergeCell ref="B52:C52"/>
    <mergeCell ref="B53:C53"/>
    <mergeCell ref="B54:C54"/>
    <mergeCell ref="B55:C55"/>
    <mergeCell ref="B56:C56"/>
    <mergeCell ref="B57:C57"/>
    <mergeCell ref="B58:C58"/>
    <mergeCell ref="B59:C59"/>
  </mergeCells>
  <pageMargins left="0.75" right="0.75" top="1" bottom="1" header="0" footer="0"/>
  <ignoredErrors>
    <ignoredError numberStoredAsText="1" sqref="A1:AN1000"/>
  </ignoredErrors>
</worksheet>
</file>

<file path=xl/worksheets/sheet8.xml><?xml version="1.0" encoding="utf-8"?>
<worksheet xmlns="http://schemas.openxmlformats.org/spreadsheetml/2006/main" xmlns:r="http://schemas.openxmlformats.org/officeDocument/2006/relationships">
  <dimension ref="A1:Z1000"/>
  <sheetViews>
    <sheetView workbookViewId="0" rightToLeft="0"/>
  </sheetViews>
  <cols>
    <col min="1" max="1" customWidth="1" width="1.88"/>
    <col min="2" max="2" customWidth="1" width="11"/>
    <col min="3" max="3" customWidth="1" width="7"/>
    <col min="4" max="4" customWidth="1" width="12.63"/>
    <col min="5" max="5" customWidth="1" width="11.38"/>
    <col min="6" max="6" customWidth="1" width="12.63"/>
    <col min="7" max="7" customWidth="1" width="16.25"/>
    <col min="8" max="8" customWidth="1" width="13.88"/>
    <col min="9" max="9" customWidth="1" width="11"/>
    <col min="10" max="10" customWidth="1" width="9.13"/>
    <col min="11" max="11" customWidth="1" width="9.13"/>
    <col min="12" max="12" customWidth="1" width="9.13"/>
    <col min="13" max="13" customWidth="1" width="9.13"/>
    <col min="14" max="14" customWidth="1" width="9.13"/>
    <col min="15" max="15" customWidth="1" width="9.13"/>
    <col min="16" max="16" customWidth="1" width="9.13"/>
    <col min="17" max="17" customWidth="1" width="9.13"/>
    <col min="18" max="18" customWidth="1" width="9.13"/>
    <col min="19" max="19" customWidth="1" width="9.13"/>
    <col min="20" max="20" customWidth="1" width="9.13"/>
    <col min="21" max="21" customWidth="1" width="9.13"/>
    <col min="22" max="22" customWidth="1" width="9.13"/>
    <col min="23" max="23" customWidth="1" width="9.13"/>
    <col min="24" max="24" customWidth="1" width="9.13"/>
    <col min="25" max="25" customWidth="1" width="9.13"/>
    <col min="26" max="26" customWidth="1" width="9.13"/>
  </cols>
  <sheetData>
    <row r="1" ht="18" customHeight="1"/>
    <row r="2" ht="18" customHeight="1">
      <c r="B2" t="str">
        <v>FEED STOCKTAKE</v>
      </c>
    </row>
    <row r="3" ht="18" customHeight="1">
      <c r="B3" t="str">
        <v>Date:</v>
      </c>
    </row>
    <row r="4" ht="18" customHeight="1">
      <c r="B4" t="str">
        <v xml:space="preserve">FARM:  </v>
      </c>
      <c r="C4" s="3" t="str">
        <v>double b</v>
      </c>
      <c r="E4" t="str">
        <v>Monday</v>
      </c>
      <c r="F4" t="str">
        <v>Tuesday</v>
      </c>
      <c r="G4" t="str">
        <v>Wednesday</v>
      </c>
      <c r="H4" t="str">
        <v>Thursday</v>
      </c>
      <c r="I4" t="str">
        <v>Friday</v>
      </c>
    </row>
    <row r="5" ht="18" customHeight="1">
      <c r="B5" t="str">
        <v>SHEDS</v>
      </c>
      <c r="C5" t="str">
        <v>SILO</v>
      </c>
      <c r="D5" t="str">
        <v>FEED TYPE</v>
      </c>
      <c r="E5" t="str">
        <v>FEED IN STOCK (kg)</v>
      </c>
      <c r="F5" t="str">
        <v>FEED IN STOCK (kg)</v>
      </c>
      <c r="G5" t="str">
        <v>FEED IN STOCK (kg)</v>
      </c>
      <c r="H5" t="str">
        <v>FEED IN STOCK (kg)</v>
      </c>
      <c r="I5" t="str">
        <v>FEED IN STOCK (kg)</v>
      </c>
    </row>
    <row r="6" ht="18" customHeight="1">
      <c r="B6" t="str">
        <v>1 &amp; 2</v>
      </c>
      <c r="C6" t="str">
        <v>A</v>
      </c>
    </row>
    <row r="7" ht="18" customHeight="1">
      <c r="C7" t="str">
        <v>B</v>
      </c>
    </row>
    <row r="8" ht="18" customHeight="1">
      <c r="C8" t="str">
        <v>C</v>
      </c>
    </row>
    <row r="9" ht="18" customHeight="1"/>
    <row r="10" ht="18" customHeight="1">
      <c r="B10" t="str">
        <v>3 &amp; 4</v>
      </c>
      <c r="C10" t="str">
        <v>A</v>
      </c>
    </row>
    <row r="11" ht="18" customHeight="1">
      <c r="C11" t="str">
        <v>B</v>
      </c>
    </row>
    <row r="12" ht="18" customHeight="1">
      <c r="C12" t="str">
        <v>C</v>
      </c>
    </row>
    <row r="13" ht="18" customHeight="1"/>
    <row r="14" ht="18" customHeight="1">
      <c r="B14" t="str">
        <v>5 &amp; 6</v>
      </c>
      <c r="C14" t="str">
        <v>A</v>
      </c>
    </row>
    <row r="15" ht="18" customHeight="1">
      <c r="C15" t="str">
        <v>B</v>
      </c>
    </row>
    <row r="16" ht="18" customHeight="1">
      <c r="C16" t="str">
        <v>C</v>
      </c>
    </row>
    <row r="17" ht="18" customHeight="1"/>
    <row r="18" ht="18" customHeight="1">
      <c r="B18" t="str">
        <v>7 &amp; 8</v>
      </c>
      <c r="C18" t="str">
        <v>A</v>
      </c>
    </row>
    <row r="19" ht="18" customHeight="1">
      <c r="C19" t="str">
        <v>B</v>
      </c>
    </row>
    <row r="20" ht="18" customHeight="1">
      <c r="C20" t="str">
        <v>C</v>
      </c>
    </row>
    <row r="21" ht="18" customHeight="1"/>
    <row r="22" ht="18" customHeight="1">
      <c r="B22" t="str">
        <v>9 &amp; 10</v>
      </c>
      <c r="C22" t="str">
        <v>A</v>
      </c>
    </row>
    <row r="23" ht="18" customHeight="1">
      <c r="C23" t="str">
        <v>B</v>
      </c>
    </row>
    <row r="24" ht="18" customHeight="1">
      <c r="C24" t="str">
        <v>C</v>
      </c>
    </row>
    <row r="25" ht="18" customHeight="1"/>
    <row r="26" ht="18" customHeight="1">
      <c r="B26" t="str">
        <v>11 &amp; 12</v>
      </c>
      <c r="C26" t="str">
        <v>A</v>
      </c>
    </row>
    <row r="27" ht="18" customHeight="1">
      <c r="C27" t="str">
        <v>B</v>
      </c>
    </row>
    <row r="28" ht="18" customHeight="1">
      <c r="C28" t="str">
        <v>C</v>
      </c>
    </row>
    <row r="29" ht="18" customHeight="1"/>
    <row r="30" ht="18" customHeight="1">
      <c r="B30" t="str">
        <v>TOTAL</v>
      </c>
      <c r="I30">
        <f>SUM(I7:I29)</f>
        <v>0</v>
      </c>
    </row>
    <row r="31" ht="18" customHeight="1"/>
    <row r="32" ht="18" customHeight="1"/>
    <row r="33" ht="18" customHeight="1"/>
    <row r="34" ht="18" customHeight="1"/>
    <row r="35" ht="18" customHeight="1"/>
    <row r="36" ht="18" customHeight="1"/>
    <row r="37" ht="18" customHeight="1"/>
    <row r="38" ht="18" customHeight="1"/>
    <row r="39" ht="18" customHeight="1"/>
    <row r="40" ht="18" customHeight="1"/>
    <row r="41" ht="18" customHeight="1"/>
    <row r="42" ht="18" customHeight="1"/>
    <row r="43" ht="18" customHeight="1"/>
    <row r="44" ht="18" customHeight="1"/>
    <row r="45" ht="18" customHeight="1"/>
    <row r="46" ht="18" customHeight="1"/>
    <row r="47" ht="18" customHeight="1"/>
    <row r="48" ht="18" customHeight="1"/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  <row r="63" ht="18" customHeight="1"/>
    <row r="64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  <row r="80" ht="18" customHeight="1"/>
    <row r="81" ht="18" customHeight="1"/>
    <row r="82" ht="18" customHeight="1"/>
    <row r="83" ht="18" customHeight="1"/>
    <row r="84" ht="18" customHeight="1"/>
    <row r="85" ht="18" customHeight="1"/>
    <row r="86" ht="18" customHeight="1"/>
    <row r="87" ht="18" customHeight="1"/>
    <row r="88" ht="18" customHeight="1"/>
    <row r="89" ht="18" customHeight="1"/>
    <row r="90" ht="18" customHeight="1"/>
    <row r="91" ht="18" customHeight="1"/>
    <row r="92" ht="18" customHeight="1"/>
    <row r="93" ht="18" customHeight="1"/>
    <row r="94" ht="18" customHeight="1"/>
    <row r="95" ht="18" customHeight="1"/>
    <row r="96" ht="18" customHeight="1"/>
    <row r="97" ht="18" customHeight="1"/>
    <row r="98" ht="18" customHeight="1"/>
    <row r="99" ht="18" customHeight="1"/>
    <row r="100" ht="18" customHeight="1"/>
    <row r="101" ht="18" customHeight="1"/>
    <row r="102" ht="18" customHeight="1"/>
    <row r="103" ht="18" customHeight="1"/>
    <row r="104" ht="18" customHeight="1"/>
    <row r="105" ht="18" customHeight="1"/>
    <row r="106" ht="18" customHeight="1"/>
    <row r="107" ht="18" customHeight="1"/>
    <row r="108" ht="18" customHeight="1"/>
    <row r="109" ht="18" customHeight="1"/>
    <row r="110" ht="18" customHeight="1"/>
    <row r="111" ht="18" customHeight="1"/>
    <row r="112" ht="18" customHeight="1"/>
    <row r="113" ht="18" customHeight="1"/>
    <row r="114" ht="18" customHeight="1"/>
    <row r="115" ht="18" customHeight="1"/>
    <row r="116" ht="18" customHeight="1"/>
    <row r="117" ht="18" customHeight="1"/>
    <row r="118" ht="18" customHeight="1"/>
    <row r="119" ht="18" customHeight="1"/>
    <row r="120" ht="18" customHeight="1"/>
    <row r="121" ht="18" customHeight="1"/>
    <row r="122" ht="18" customHeight="1"/>
    <row r="123" ht="18" customHeight="1"/>
    <row r="124" ht="18" customHeight="1"/>
    <row r="125" ht="18" customHeight="1"/>
    <row r="126" ht="18" customHeight="1"/>
    <row r="127" ht="18" customHeight="1"/>
    <row r="128" ht="18" customHeight="1"/>
    <row r="129" ht="18" customHeight="1"/>
    <row r="130" ht="18" customHeight="1"/>
    <row r="131" ht="18" customHeight="1"/>
    <row r="132" ht="18" customHeight="1"/>
    <row r="133" ht="18" customHeight="1"/>
    <row r="134" ht="18" customHeight="1"/>
    <row r="135" ht="18" customHeight="1"/>
    <row r="136" ht="18" customHeight="1"/>
    <row r="137" ht="18" customHeight="1"/>
    <row r="138" ht="18" customHeight="1"/>
    <row r="139" ht="18" customHeight="1"/>
    <row r="140" ht="18" customHeight="1"/>
    <row r="141" ht="18" customHeight="1"/>
    <row r="142" ht="18" customHeight="1"/>
    <row r="143" ht="18" customHeight="1"/>
    <row r="144" ht="18" customHeight="1"/>
    <row r="145" ht="18" customHeight="1"/>
    <row r="146" ht="18" customHeight="1"/>
    <row r="147" ht="18" customHeight="1"/>
    <row r="148" ht="18" customHeight="1"/>
    <row r="149" ht="18" customHeight="1"/>
    <row r="150" ht="18" customHeight="1"/>
    <row r="151" ht="18" customHeight="1"/>
    <row r="152" ht="18" customHeight="1"/>
    <row r="153" ht="18" customHeight="1"/>
    <row r="154" ht="18" customHeight="1"/>
    <row r="155" ht="18" customHeight="1"/>
    <row r="156" ht="18" customHeight="1"/>
    <row r="157" ht="18" customHeight="1"/>
    <row r="158" ht="18" customHeight="1"/>
    <row r="159" ht="18" customHeight="1"/>
    <row r="160" ht="18" customHeight="1"/>
    <row r="161" ht="18" customHeight="1"/>
    <row r="162" ht="18" customHeight="1"/>
    <row r="163" ht="18" customHeight="1"/>
    <row r="164" ht="18" customHeight="1"/>
    <row r="165" ht="18" customHeight="1"/>
    <row r="166" ht="18" customHeight="1"/>
    <row r="167" ht="18" customHeight="1"/>
    <row r="168" ht="18" customHeight="1"/>
    <row r="169" ht="18" customHeight="1"/>
    <row r="170" ht="18" customHeight="1"/>
    <row r="171" ht="18" customHeight="1"/>
    <row r="172" ht="18" customHeight="1"/>
    <row r="173" ht="18" customHeight="1"/>
    <row r="174" ht="18" customHeight="1"/>
    <row r="175" ht="18" customHeight="1"/>
    <row r="176" ht="18" customHeight="1"/>
    <row r="177" ht="18" customHeight="1"/>
    <row r="178" ht="18" customHeight="1"/>
    <row r="179" ht="18" customHeight="1"/>
    <row r="180" ht="18" customHeight="1"/>
    <row r="181" ht="18" customHeight="1"/>
    <row r="182" ht="18" customHeight="1"/>
    <row r="183" ht="18" customHeight="1"/>
    <row r="184" ht="18" customHeight="1"/>
    <row r="185" ht="18" customHeight="1"/>
    <row r="186" ht="18" customHeight="1"/>
    <row r="187" ht="18" customHeight="1"/>
    <row r="188" ht="18" customHeight="1"/>
    <row r="189" ht="18" customHeight="1"/>
    <row r="190" ht="18" customHeight="1"/>
    <row r="191" ht="18" customHeight="1"/>
    <row r="192" ht="18" customHeight="1"/>
    <row r="193" ht="18" customHeight="1"/>
    <row r="194" ht="18" customHeight="1"/>
    <row r="195" ht="18" customHeight="1"/>
    <row r="196" ht="18" customHeight="1"/>
    <row r="197" ht="18" customHeight="1"/>
    <row r="198" ht="18" customHeight="1"/>
    <row r="199" ht="18" customHeight="1"/>
    <row r="200" ht="18" customHeight="1"/>
    <row r="201" ht="18" customHeight="1"/>
    <row r="202" ht="18" customHeight="1"/>
    <row r="203" ht="18" customHeight="1"/>
    <row r="204" ht="18" customHeight="1"/>
    <row r="205" ht="18" customHeight="1"/>
    <row r="206" ht="18" customHeight="1"/>
    <row r="207" ht="18" customHeight="1"/>
    <row r="208" ht="18" customHeight="1"/>
    <row r="209" ht="18" customHeight="1"/>
    <row r="210" ht="18" customHeight="1"/>
    <row r="211" ht="18" customHeight="1"/>
    <row r="212" ht="18" customHeight="1"/>
    <row r="213" ht="18" customHeight="1"/>
    <row r="214" ht="18" customHeight="1"/>
    <row r="215" ht="18" customHeight="1"/>
    <row r="216" ht="18" customHeight="1"/>
    <row r="217" ht="18" customHeight="1"/>
    <row r="218" ht="18" customHeight="1"/>
    <row r="219" ht="18" customHeight="1"/>
    <row r="220" ht="18" customHeight="1"/>
    <row r="221" ht="18" customHeight="1"/>
    <row r="222" ht="18" customHeight="1"/>
    <row r="223" ht="18" customHeight="1"/>
    <row r="224" ht="18" customHeight="1"/>
    <row r="225" ht="18" customHeight="1"/>
    <row r="226" ht="18" customHeight="1"/>
    <row r="227" ht="18" customHeight="1"/>
    <row r="228" ht="18" customHeight="1"/>
    <row r="229" ht="18" customHeight="1"/>
    <row r="230" ht="18" customHeight="1"/>
    <row r="231" ht="18" customHeight="1"/>
    <row r="232" ht="18" customHeight="1"/>
    <row r="233" ht="18" customHeight="1"/>
    <row r="234" ht="18" customHeight="1"/>
    <row r="235" ht="18" customHeight="1"/>
    <row r="236" ht="18" customHeight="1"/>
    <row r="237" ht="18" customHeight="1"/>
    <row r="238" ht="18" customHeight="1"/>
    <row r="239" ht="18" customHeight="1"/>
    <row r="240" ht="18" customHeight="1"/>
    <row r="241" ht="18" customHeight="1"/>
    <row r="242" ht="18" customHeight="1"/>
    <row r="243" ht="18" customHeight="1"/>
    <row r="244" ht="18" customHeight="1"/>
    <row r="245" ht="18" customHeight="1"/>
    <row r="246" ht="18" customHeight="1"/>
    <row r="247" ht="18" customHeight="1"/>
    <row r="248" ht="18" customHeight="1"/>
    <row r="249" ht="18" customHeight="1"/>
    <row r="250" ht="18" customHeight="1"/>
    <row r="251" ht="18" customHeight="1"/>
    <row r="252" ht="18" customHeight="1"/>
    <row r="253" ht="18" customHeight="1"/>
    <row r="254" ht="18" customHeight="1"/>
    <row r="255" ht="18" customHeight="1"/>
    <row r="256" ht="18" customHeight="1"/>
    <row r="257" ht="18" customHeight="1"/>
    <row r="258" ht="18" customHeight="1"/>
    <row r="259" ht="18" customHeight="1"/>
    <row r="260" ht="18" customHeight="1"/>
    <row r="261" ht="18" customHeight="1"/>
    <row r="262" ht="18" customHeight="1"/>
    <row r="263" ht="18" customHeight="1"/>
    <row r="264" ht="18" customHeight="1"/>
    <row r="265" ht="18" customHeight="1"/>
    <row r="266" ht="18" customHeight="1"/>
    <row r="267" ht="18" customHeight="1"/>
    <row r="268" ht="18" customHeight="1"/>
    <row r="269" ht="18" customHeight="1"/>
    <row r="270" ht="18" customHeight="1"/>
    <row r="271" ht="18" customHeight="1"/>
    <row r="272" ht="18" customHeight="1"/>
    <row r="273" ht="18" customHeight="1"/>
    <row r="274" ht="18" customHeight="1"/>
    <row r="275" ht="18" customHeight="1"/>
    <row r="276" ht="18" customHeight="1"/>
    <row r="277" ht="18" customHeight="1"/>
    <row r="278" ht="18" customHeight="1"/>
    <row r="279" ht="18" customHeight="1"/>
    <row r="280" ht="18" customHeight="1"/>
    <row r="281" ht="18" customHeight="1"/>
    <row r="282" ht="18" customHeight="1"/>
    <row r="283" ht="18" customHeight="1"/>
    <row r="284" ht="18" customHeight="1"/>
    <row r="285" ht="18" customHeight="1"/>
    <row r="286" ht="18" customHeight="1"/>
    <row r="287" ht="18" customHeight="1"/>
    <row r="288" ht="18" customHeight="1"/>
    <row r="289" ht="18" customHeight="1"/>
    <row r="290" ht="18" customHeight="1"/>
    <row r="291" ht="18" customHeight="1"/>
    <row r="292" ht="18" customHeight="1"/>
    <row r="293" ht="18" customHeight="1"/>
    <row r="294" ht="18" customHeight="1"/>
    <row r="295" ht="18" customHeight="1"/>
    <row r="296" ht="18" customHeight="1"/>
    <row r="297" ht="18" customHeight="1"/>
    <row r="298" ht="18" customHeight="1"/>
    <row r="299" ht="18" customHeight="1"/>
    <row r="300" ht="18" customHeight="1"/>
    <row r="301" ht="18" customHeight="1"/>
    <row r="302" ht="18" customHeight="1"/>
    <row r="303" ht="18" customHeight="1"/>
    <row r="304" ht="18" customHeight="1"/>
    <row r="305" ht="18" customHeight="1"/>
    <row r="306" ht="18" customHeight="1"/>
    <row r="307" ht="18" customHeight="1"/>
    <row r="308" ht="18" customHeight="1"/>
    <row r="309" ht="18" customHeight="1"/>
    <row r="310" ht="18" customHeight="1"/>
    <row r="311" ht="18" customHeight="1"/>
    <row r="312" ht="18" customHeight="1"/>
    <row r="313" ht="18" customHeight="1"/>
    <row r="314" ht="18" customHeight="1"/>
    <row r="315" ht="18" customHeight="1"/>
    <row r="316" ht="18" customHeight="1"/>
    <row r="317" ht="18" customHeight="1"/>
    <row r="318" ht="18" customHeight="1"/>
    <row r="319" ht="18" customHeight="1"/>
    <row r="320" ht="18" customHeight="1"/>
    <row r="321" ht="18" customHeight="1"/>
    <row r="322" ht="18" customHeight="1"/>
    <row r="323" ht="18" customHeight="1"/>
    <row r="324" ht="18" customHeight="1"/>
    <row r="325" ht="18" customHeight="1"/>
    <row r="326" ht="18" customHeight="1"/>
    <row r="327" ht="18" customHeight="1"/>
    <row r="328" ht="18" customHeight="1"/>
    <row r="329" ht="18" customHeight="1"/>
    <row r="330" ht="18" customHeight="1"/>
    <row r="331" ht="18" customHeight="1"/>
    <row r="332" ht="18" customHeight="1"/>
    <row r="333" ht="18" customHeight="1"/>
    <row r="334" ht="18" customHeight="1"/>
    <row r="335" ht="18" customHeight="1"/>
    <row r="336" ht="18" customHeight="1"/>
    <row r="337" ht="18" customHeight="1"/>
    <row r="338" ht="18" customHeight="1"/>
    <row r="339" ht="18" customHeight="1"/>
    <row r="340" ht="18" customHeight="1"/>
    <row r="341" ht="18" customHeight="1"/>
    <row r="342" ht="18" customHeight="1"/>
    <row r="343" ht="18" customHeight="1"/>
    <row r="344" ht="18" customHeight="1"/>
    <row r="345" ht="18" customHeight="1"/>
    <row r="346" ht="18" customHeight="1"/>
    <row r="347" ht="18" customHeight="1"/>
    <row r="348" ht="18" customHeight="1"/>
    <row r="349" ht="18" customHeight="1"/>
    <row r="350" ht="18" customHeight="1"/>
    <row r="351" ht="18" customHeight="1"/>
    <row r="352" ht="18" customHeight="1"/>
    <row r="353" ht="18" customHeight="1"/>
    <row r="354" ht="18" customHeight="1"/>
    <row r="355" ht="18" customHeight="1"/>
    <row r="356" ht="18" customHeight="1"/>
    <row r="357" ht="18" customHeight="1"/>
    <row r="358" ht="18" customHeight="1"/>
    <row r="359" ht="18" customHeight="1"/>
    <row r="360" ht="18" customHeight="1"/>
    <row r="361" ht="18" customHeight="1"/>
    <row r="362" ht="18" customHeight="1"/>
    <row r="363" ht="18" customHeight="1"/>
    <row r="364" ht="18" customHeight="1"/>
    <row r="365" ht="18" customHeight="1"/>
    <row r="366" ht="18" customHeight="1"/>
    <row r="367" ht="18" customHeight="1"/>
    <row r="368" ht="18" customHeight="1"/>
    <row r="369" ht="18" customHeight="1"/>
    <row r="370" ht="18" customHeight="1"/>
    <row r="371" ht="18" customHeight="1"/>
    <row r="372" ht="18" customHeight="1"/>
    <row r="373" ht="18" customHeight="1"/>
    <row r="374" ht="18" customHeight="1"/>
    <row r="375" ht="18" customHeight="1"/>
    <row r="376" ht="18" customHeight="1"/>
    <row r="377" ht="18" customHeight="1"/>
    <row r="378" ht="18" customHeight="1"/>
    <row r="379" ht="18" customHeight="1"/>
    <row r="380" ht="18" customHeight="1"/>
    <row r="381" ht="18" customHeight="1"/>
    <row r="382" ht="18" customHeight="1"/>
    <row r="383" ht="18" customHeight="1"/>
    <row r="384" ht="18" customHeight="1"/>
    <row r="385" ht="18" customHeight="1"/>
    <row r="386" ht="18" customHeight="1"/>
    <row r="387" ht="18" customHeight="1"/>
    <row r="388" ht="18" customHeight="1"/>
    <row r="389" ht="18" customHeight="1"/>
    <row r="390" ht="18" customHeight="1"/>
    <row r="391" ht="18" customHeight="1"/>
    <row r="392" ht="18" customHeight="1"/>
    <row r="393" ht="18" customHeight="1"/>
    <row r="394" ht="18" customHeight="1"/>
    <row r="395" ht="18" customHeight="1"/>
    <row r="396" ht="18" customHeight="1"/>
    <row r="397" ht="18" customHeight="1"/>
    <row r="398" ht="18" customHeight="1"/>
    <row r="399" ht="18" customHeight="1"/>
    <row r="400" ht="18" customHeight="1"/>
    <row r="401" ht="18" customHeight="1"/>
    <row r="402" ht="18" customHeight="1"/>
    <row r="403" ht="18" customHeight="1"/>
    <row r="404" ht="18" customHeight="1"/>
    <row r="405" ht="18" customHeight="1"/>
    <row r="406" ht="18" customHeight="1"/>
    <row r="407" ht="18" customHeight="1"/>
    <row r="408" ht="18" customHeight="1"/>
    <row r="409" ht="18" customHeight="1"/>
    <row r="410" ht="18" customHeight="1"/>
    <row r="411" ht="18" customHeight="1"/>
    <row r="412" ht="18" customHeight="1"/>
    <row r="413" ht="18" customHeight="1"/>
    <row r="414" ht="18" customHeight="1"/>
    <row r="415" ht="18" customHeight="1"/>
    <row r="416" ht="18" customHeight="1"/>
    <row r="417" ht="18" customHeight="1"/>
    <row r="418" ht="18" customHeight="1"/>
    <row r="419" ht="18" customHeight="1"/>
    <row r="420" ht="18" customHeight="1"/>
    <row r="421" ht="18" customHeight="1"/>
    <row r="422" ht="18" customHeight="1"/>
    <row r="423" ht="18" customHeight="1"/>
    <row r="424" ht="18" customHeight="1"/>
    <row r="425" ht="18" customHeight="1"/>
    <row r="426" ht="18" customHeight="1"/>
    <row r="427" ht="18" customHeight="1"/>
    <row r="428" ht="18" customHeight="1"/>
    <row r="429" ht="18" customHeight="1"/>
    <row r="430" ht="18" customHeight="1"/>
    <row r="431" ht="18" customHeight="1"/>
    <row r="432" ht="18" customHeight="1"/>
    <row r="433" ht="18" customHeight="1"/>
    <row r="434" ht="18" customHeight="1"/>
    <row r="435" ht="18" customHeight="1"/>
    <row r="436" ht="18" customHeight="1"/>
    <row r="437" ht="18" customHeight="1"/>
    <row r="438" ht="18" customHeight="1"/>
    <row r="439" ht="18" customHeight="1"/>
    <row r="440" ht="18" customHeight="1"/>
    <row r="441" ht="18" customHeight="1"/>
    <row r="442" ht="18" customHeight="1"/>
    <row r="443" ht="18" customHeight="1"/>
    <row r="444" ht="18" customHeight="1"/>
    <row r="445" ht="18" customHeight="1"/>
    <row r="446" ht="18" customHeight="1"/>
    <row r="447" ht="18" customHeight="1"/>
    <row r="448" ht="18" customHeight="1"/>
    <row r="449" ht="18" customHeight="1"/>
    <row r="450" ht="18" customHeight="1"/>
    <row r="451" ht="18" customHeight="1"/>
    <row r="452" ht="18" customHeight="1"/>
    <row r="453" ht="18" customHeight="1"/>
    <row r="454" ht="18" customHeight="1"/>
    <row r="455" ht="18" customHeight="1"/>
    <row r="456" ht="18" customHeight="1"/>
    <row r="457" ht="18" customHeight="1"/>
    <row r="458" ht="18" customHeight="1"/>
    <row r="459" ht="18" customHeight="1"/>
    <row r="460" ht="18" customHeight="1"/>
    <row r="461" ht="18" customHeight="1"/>
    <row r="462" ht="18" customHeight="1"/>
    <row r="463" ht="18" customHeight="1"/>
    <row r="464" ht="18" customHeight="1"/>
    <row r="465" ht="18" customHeight="1"/>
    <row r="466" ht="18" customHeight="1"/>
    <row r="467" ht="18" customHeight="1"/>
    <row r="468" ht="18" customHeight="1"/>
    <row r="469" ht="18" customHeight="1"/>
    <row r="470" ht="18" customHeight="1"/>
    <row r="471" ht="18" customHeight="1"/>
    <row r="472" ht="18" customHeight="1"/>
    <row r="473" ht="18" customHeight="1"/>
    <row r="474" ht="18" customHeight="1"/>
    <row r="475" ht="18" customHeight="1"/>
    <row r="476" ht="18" customHeight="1"/>
    <row r="477" ht="18" customHeight="1"/>
    <row r="478" ht="18" customHeight="1"/>
    <row r="479" ht="18" customHeight="1"/>
    <row r="480" ht="18" customHeight="1"/>
    <row r="481" ht="18" customHeight="1"/>
    <row r="482" ht="18" customHeight="1"/>
    <row r="483" ht="18" customHeight="1"/>
    <row r="484" ht="18" customHeight="1"/>
    <row r="485" ht="18" customHeight="1"/>
    <row r="486" ht="18" customHeight="1"/>
    <row r="487" ht="18" customHeight="1"/>
    <row r="488" ht="18" customHeight="1"/>
    <row r="489" ht="18" customHeight="1"/>
    <row r="490" ht="18" customHeight="1"/>
    <row r="491" ht="18" customHeight="1"/>
    <row r="492" ht="18" customHeight="1"/>
    <row r="493" ht="18" customHeight="1"/>
    <row r="494" ht="18" customHeight="1"/>
    <row r="495" ht="18" customHeight="1"/>
    <row r="496" ht="18" customHeight="1"/>
    <row r="497" ht="18" customHeight="1"/>
    <row r="498" ht="18" customHeight="1"/>
    <row r="499" ht="18" customHeight="1"/>
    <row r="500" ht="18" customHeight="1"/>
    <row r="501" ht="18" customHeight="1"/>
    <row r="502" ht="18" customHeight="1"/>
    <row r="503" ht="18" customHeight="1"/>
    <row r="504" ht="18" customHeight="1"/>
    <row r="505" ht="18" customHeight="1"/>
    <row r="506" ht="18" customHeight="1"/>
    <row r="507" ht="18" customHeight="1"/>
    <row r="508" ht="18" customHeight="1"/>
    <row r="509" ht="18" customHeight="1"/>
    <row r="510" ht="18" customHeight="1"/>
    <row r="511" ht="18" customHeight="1"/>
    <row r="512" ht="18" customHeight="1"/>
    <row r="513" ht="18" customHeight="1"/>
    <row r="514" ht="18" customHeight="1"/>
    <row r="515" ht="18" customHeight="1"/>
    <row r="516" ht="18" customHeight="1"/>
    <row r="517" ht="18" customHeight="1"/>
    <row r="518" ht="18" customHeight="1"/>
    <row r="519" ht="18" customHeight="1"/>
    <row r="520" ht="18" customHeight="1"/>
    <row r="521" ht="18" customHeight="1"/>
    <row r="522" ht="18" customHeight="1"/>
    <row r="523" ht="18" customHeight="1"/>
    <row r="524" ht="18" customHeight="1"/>
    <row r="525" ht="18" customHeight="1"/>
    <row r="526" ht="18" customHeight="1"/>
    <row r="527" ht="18" customHeight="1"/>
    <row r="528" ht="18" customHeight="1"/>
    <row r="529" ht="18" customHeight="1"/>
    <row r="530" ht="18" customHeight="1"/>
    <row r="531" ht="18" customHeight="1"/>
    <row r="532" ht="18" customHeight="1"/>
    <row r="533" ht="18" customHeight="1"/>
    <row r="534" ht="18" customHeight="1"/>
    <row r="535" ht="18" customHeight="1"/>
    <row r="536" ht="18" customHeight="1"/>
    <row r="537" ht="18" customHeight="1"/>
    <row r="538" ht="18" customHeight="1"/>
    <row r="539" ht="18" customHeight="1"/>
    <row r="540" ht="18" customHeight="1"/>
    <row r="541" ht="18" customHeight="1"/>
    <row r="542" ht="18" customHeight="1"/>
    <row r="543" ht="18" customHeight="1"/>
    <row r="544" ht="18" customHeight="1"/>
    <row r="545" ht="18" customHeight="1"/>
    <row r="546" ht="18" customHeight="1"/>
    <row r="547" ht="18" customHeight="1"/>
    <row r="548" ht="18" customHeight="1"/>
    <row r="549" ht="18" customHeight="1"/>
    <row r="550" ht="18" customHeight="1"/>
    <row r="551" ht="18" customHeight="1"/>
    <row r="552" ht="18" customHeight="1"/>
    <row r="553" ht="18" customHeight="1"/>
    <row r="554" ht="18" customHeight="1"/>
    <row r="555" ht="18" customHeight="1"/>
    <row r="556" ht="18" customHeight="1"/>
    <row r="557" ht="18" customHeight="1"/>
    <row r="558" ht="18" customHeight="1"/>
    <row r="559" ht="18" customHeight="1"/>
    <row r="560" ht="18" customHeight="1"/>
    <row r="561" ht="18" customHeight="1"/>
    <row r="562" ht="18" customHeight="1"/>
    <row r="563" ht="18" customHeight="1"/>
    <row r="564" ht="18" customHeight="1"/>
    <row r="565" ht="18" customHeight="1"/>
    <row r="566" ht="18" customHeight="1"/>
    <row r="567" ht="18" customHeight="1"/>
    <row r="568" ht="18" customHeight="1"/>
    <row r="569" ht="18" customHeight="1"/>
    <row r="570" ht="18" customHeight="1"/>
    <row r="571" ht="18" customHeight="1"/>
    <row r="572" ht="18" customHeight="1"/>
    <row r="573" ht="18" customHeight="1"/>
    <row r="574" ht="18" customHeight="1"/>
    <row r="575" ht="18" customHeight="1"/>
    <row r="576" ht="18" customHeight="1"/>
    <row r="577" ht="18" customHeight="1"/>
    <row r="578" ht="18" customHeight="1"/>
    <row r="579" ht="18" customHeight="1"/>
    <row r="580" ht="18" customHeight="1"/>
    <row r="581" ht="18" customHeight="1"/>
    <row r="582" ht="18" customHeight="1"/>
    <row r="583" ht="18" customHeight="1"/>
    <row r="584" ht="18" customHeight="1"/>
    <row r="585" ht="18" customHeight="1"/>
    <row r="586" ht="18" customHeight="1"/>
    <row r="587" ht="18" customHeight="1"/>
    <row r="588" ht="18" customHeight="1"/>
    <row r="589" ht="18" customHeight="1"/>
    <row r="590" ht="18" customHeight="1"/>
    <row r="591" ht="18" customHeight="1"/>
    <row r="592" ht="18" customHeight="1"/>
    <row r="593" ht="18" customHeight="1"/>
    <row r="594" ht="18" customHeight="1"/>
    <row r="595" ht="18" customHeight="1"/>
    <row r="596" ht="18" customHeight="1"/>
    <row r="597" ht="18" customHeight="1"/>
    <row r="598" ht="18" customHeight="1"/>
    <row r="599" ht="18" customHeight="1"/>
    <row r="600" ht="18" customHeight="1"/>
    <row r="601" ht="18" customHeight="1"/>
    <row r="602" ht="18" customHeight="1"/>
    <row r="603" ht="18" customHeight="1"/>
    <row r="604" ht="18" customHeight="1"/>
    <row r="605" ht="18" customHeight="1"/>
    <row r="606" ht="18" customHeight="1"/>
    <row r="607" ht="18" customHeight="1"/>
    <row r="608" ht="18" customHeight="1"/>
    <row r="609" ht="18" customHeight="1"/>
    <row r="610" ht="18" customHeight="1"/>
    <row r="611" ht="18" customHeight="1"/>
    <row r="612" ht="18" customHeight="1"/>
    <row r="613" ht="18" customHeight="1"/>
    <row r="614" ht="18" customHeight="1"/>
    <row r="615" ht="18" customHeight="1"/>
    <row r="616" ht="18" customHeight="1"/>
    <row r="617" ht="18" customHeight="1"/>
    <row r="618" ht="18" customHeight="1"/>
    <row r="619" ht="18" customHeight="1"/>
    <row r="620" ht="18" customHeight="1"/>
    <row r="621" ht="18" customHeight="1"/>
    <row r="622" ht="18" customHeight="1"/>
    <row r="623" ht="18" customHeight="1"/>
    <row r="624" ht="18" customHeight="1"/>
    <row r="625" ht="18" customHeight="1"/>
    <row r="626" ht="18" customHeight="1"/>
    <row r="627" ht="18" customHeight="1"/>
    <row r="628" ht="18" customHeight="1"/>
    <row r="629" ht="18" customHeight="1"/>
    <row r="630" ht="18" customHeight="1"/>
    <row r="631" ht="18" customHeight="1"/>
    <row r="632" ht="18" customHeight="1"/>
    <row r="633" ht="18" customHeight="1"/>
    <row r="634" ht="18" customHeight="1"/>
    <row r="635" ht="18" customHeight="1"/>
    <row r="636" ht="18" customHeight="1"/>
    <row r="637" ht="18" customHeight="1"/>
    <row r="638" ht="18" customHeight="1"/>
    <row r="639" ht="18" customHeight="1"/>
    <row r="640" ht="18" customHeight="1"/>
    <row r="641" ht="18" customHeight="1"/>
    <row r="642" ht="18" customHeight="1"/>
    <row r="643" ht="18" customHeight="1"/>
    <row r="644" ht="18" customHeight="1"/>
    <row r="645" ht="18" customHeight="1"/>
    <row r="646" ht="18" customHeight="1"/>
    <row r="647" ht="18" customHeight="1"/>
    <row r="648" ht="18" customHeight="1"/>
    <row r="649" ht="18" customHeight="1"/>
    <row r="650" ht="18" customHeight="1"/>
    <row r="651" ht="18" customHeight="1"/>
    <row r="652" ht="18" customHeight="1"/>
    <row r="653" ht="18" customHeight="1"/>
    <row r="654" ht="18" customHeight="1"/>
    <row r="655" ht="18" customHeight="1"/>
    <row r="656" ht="18" customHeight="1"/>
    <row r="657" ht="18" customHeight="1"/>
    <row r="658" ht="18" customHeight="1"/>
    <row r="659" ht="18" customHeight="1"/>
    <row r="660" ht="18" customHeight="1"/>
    <row r="661" ht="18" customHeight="1"/>
    <row r="662" ht="18" customHeight="1"/>
    <row r="663" ht="18" customHeight="1"/>
    <row r="664" ht="18" customHeight="1"/>
    <row r="665" ht="18" customHeight="1"/>
    <row r="666" ht="18" customHeight="1"/>
    <row r="667" ht="18" customHeight="1"/>
    <row r="668" ht="18" customHeight="1"/>
    <row r="669" ht="18" customHeight="1"/>
    <row r="670" ht="18" customHeight="1"/>
    <row r="671" ht="18" customHeight="1"/>
    <row r="672" ht="18" customHeight="1"/>
    <row r="673" ht="18" customHeight="1"/>
    <row r="674" ht="18" customHeight="1"/>
    <row r="675" ht="18" customHeight="1"/>
    <row r="676" ht="18" customHeight="1"/>
    <row r="677" ht="18" customHeight="1"/>
    <row r="678" ht="18" customHeight="1"/>
    <row r="679" ht="18" customHeight="1"/>
    <row r="680" ht="18" customHeight="1"/>
    <row r="681" ht="18" customHeight="1"/>
    <row r="682" ht="18" customHeight="1"/>
    <row r="683" ht="18" customHeight="1"/>
    <row r="684" ht="18" customHeight="1"/>
    <row r="685" ht="18" customHeight="1"/>
    <row r="686" ht="18" customHeight="1"/>
    <row r="687" ht="18" customHeight="1"/>
    <row r="688" ht="18" customHeight="1"/>
    <row r="689" ht="18" customHeight="1"/>
    <row r="690" ht="18" customHeight="1"/>
    <row r="691" ht="18" customHeight="1"/>
    <row r="692" ht="18" customHeight="1"/>
    <row r="693" ht="18" customHeight="1"/>
    <row r="694" ht="18" customHeight="1"/>
    <row r="695" ht="18" customHeight="1"/>
    <row r="696" ht="18" customHeight="1"/>
    <row r="697" ht="18" customHeight="1"/>
    <row r="698" ht="18" customHeight="1"/>
    <row r="699" ht="18" customHeight="1"/>
    <row r="700" ht="18" customHeight="1"/>
    <row r="701" ht="18" customHeight="1"/>
    <row r="702" ht="18" customHeight="1"/>
    <row r="703" ht="18" customHeight="1"/>
    <row r="704" ht="18" customHeight="1"/>
    <row r="705" ht="18" customHeight="1"/>
    <row r="706" ht="18" customHeight="1"/>
    <row r="707" ht="18" customHeight="1"/>
    <row r="708" ht="18" customHeight="1"/>
    <row r="709" ht="18" customHeight="1"/>
    <row r="710" ht="18" customHeight="1"/>
    <row r="711" ht="18" customHeight="1"/>
    <row r="712" ht="18" customHeight="1"/>
    <row r="713" ht="18" customHeight="1"/>
    <row r="714" ht="18" customHeight="1"/>
    <row r="715" ht="18" customHeight="1"/>
    <row r="716" ht="18" customHeight="1"/>
    <row r="717" ht="18" customHeight="1"/>
    <row r="718" ht="18" customHeight="1"/>
    <row r="719" ht="18" customHeight="1"/>
    <row r="720" ht="18" customHeight="1"/>
    <row r="721" ht="18" customHeight="1"/>
    <row r="722" ht="18" customHeight="1"/>
    <row r="723" ht="18" customHeight="1"/>
    <row r="724" ht="18" customHeight="1"/>
    <row r="725" ht="18" customHeight="1"/>
    <row r="726" ht="18" customHeight="1"/>
    <row r="727" ht="18" customHeight="1"/>
    <row r="728" ht="18" customHeight="1"/>
    <row r="729" ht="18" customHeight="1"/>
    <row r="730" ht="18" customHeight="1"/>
    <row r="731" ht="18" customHeight="1"/>
    <row r="732" ht="18" customHeight="1"/>
    <row r="733" ht="18" customHeight="1"/>
    <row r="734" ht="18" customHeight="1"/>
    <row r="735" ht="18" customHeight="1"/>
    <row r="736" ht="18" customHeight="1"/>
    <row r="737" ht="18" customHeight="1"/>
    <row r="738" ht="18" customHeight="1"/>
    <row r="739" ht="18" customHeight="1"/>
    <row r="740" ht="18" customHeight="1"/>
    <row r="741" ht="18" customHeight="1"/>
    <row r="742" ht="18" customHeight="1"/>
    <row r="743" ht="18" customHeight="1"/>
    <row r="744" ht="18" customHeight="1"/>
    <row r="745" ht="18" customHeight="1"/>
    <row r="746" ht="18" customHeight="1"/>
    <row r="747" ht="18" customHeight="1"/>
    <row r="748" ht="18" customHeight="1"/>
    <row r="749" ht="18" customHeight="1"/>
    <row r="750" ht="18" customHeight="1"/>
    <row r="751" ht="18" customHeight="1"/>
    <row r="752" ht="18" customHeight="1"/>
    <row r="753" ht="18" customHeight="1"/>
    <row r="754" ht="18" customHeight="1"/>
    <row r="755" ht="18" customHeight="1"/>
    <row r="756" ht="18" customHeight="1"/>
    <row r="757" ht="18" customHeight="1"/>
    <row r="758" ht="18" customHeight="1"/>
    <row r="759" ht="18" customHeight="1"/>
    <row r="760" ht="18" customHeight="1"/>
    <row r="761" ht="18" customHeight="1"/>
    <row r="762" ht="18" customHeight="1"/>
    <row r="763" ht="18" customHeight="1"/>
    <row r="764" ht="18" customHeight="1"/>
    <row r="765" ht="18" customHeight="1"/>
    <row r="766" ht="18" customHeight="1"/>
    <row r="767" ht="18" customHeight="1"/>
    <row r="768" ht="18" customHeight="1"/>
    <row r="769" ht="18" customHeight="1"/>
    <row r="770" ht="18" customHeight="1"/>
    <row r="771" ht="18" customHeight="1"/>
    <row r="772" ht="18" customHeight="1"/>
    <row r="773" ht="18" customHeight="1"/>
    <row r="774" ht="18" customHeight="1"/>
    <row r="775" ht="18" customHeight="1"/>
    <row r="776" ht="18" customHeight="1"/>
    <row r="777" ht="18" customHeight="1"/>
    <row r="778" ht="18" customHeight="1"/>
    <row r="779" ht="18" customHeight="1"/>
    <row r="780" ht="18" customHeight="1"/>
    <row r="781" ht="18" customHeight="1"/>
    <row r="782" ht="18" customHeight="1"/>
    <row r="783" ht="18" customHeight="1"/>
    <row r="784" ht="18" customHeight="1"/>
    <row r="785" ht="18" customHeight="1"/>
    <row r="786" ht="18" customHeight="1"/>
    <row r="787" ht="18" customHeight="1"/>
    <row r="788" ht="18" customHeight="1"/>
    <row r="789" ht="18" customHeight="1"/>
    <row r="790" ht="18" customHeight="1"/>
    <row r="791" ht="18" customHeight="1"/>
    <row r="792" ht="18" customHeight="1"/>
    <row r="793" ht="18" customHeight="1"/>
    <row r="794" ht="18" customHeight="1"/>
    <row r="795" ht="18" customHeight="1"/>
    <row r="796" ht="18" customHeight="1"/>
    <row r="797" ht="18" customHeight="1"/>
    <row r="798" ht="18" customHeight="1"/>
    <row r="799" ht="18" customHeight="1"/>
    <row r="800" ht="18" customHeight="1"/>
    <row r="801" ht="18" customHeight="1"/>
    <row r="802" ht="18" customHeight="1"/>
    <row r="803" ht="18" customHeight="1"/>
    <row r="804" ht="18" customHeight="1"/>
    <row r="805" ht="18" customHeight="1"/>
    <row r="806" ht="18" customHeight="1"/>
    <row r="807" ht="18" customHeight="1"/>
    <row r="808" ht="18" customHeight="1"/>
    <row r="809" ht="18" customHeight="1"/>
    <row r="810" ht="18" customHeight="1"/>
    <row r="811" ht="18" customHeight="1"/>
    <row r="812" ht="18" customHeight="1"/>
    <row r="813" ht="18" customHeight="1"/>
    <row r="814" ht="18" customHeight="1"/>
    <row r="815" ht="18" customHeight="1"/>
    <row r="816" ht="18" customHeight="1"/>
    <row r="817" ht="18" customHeight="1"/>
    <row r="818" ht="18" customHeight="1"/>
    <row r="819" ht="18" customHeight="1"/>
    <row r="820" ht="18" customHeight="1"/>
    <row r="821" ht="18" customHeight="1"/>
    <row r="822" ht="18" customHeight="1"/>
    <row r="823" ht="18" customHeight="1"/>
    <row r="824" ht="18" customHeight="1"/>
    <row r="825" ht="18" customHeight="1"/>
    <row r="826" ht="18" customHeight="1"/>
    <row r="827" ht="18" customHeight="1"/>
    <row r="828" ht="18" customHeight="1"/>
    <row r="829" ht="18" customHeight="1"/>
    <row r="830" ht="18" customHeight="1"/>
    <row r="831" ht="18" customHeight="1"/>
    <row r="832" ht="18" customHeight="1"/>
    <row r="833" ht="18" customHeight="1"/>
    <row r="834" ht="18" customHeight="1"/>
    <row r="835" ht="18" customHeight="1"/>
    <row r="836" ht="18" customHeight="1"/>
    <row r="837" ht="18" customHeight="1"/>
    <row r="838" ht="18" customHeight="1"/>
    <row r="839" ht="18" customHeight="1"/>
    <row r="840" ht="18" customHeight="1"/>
    <row r="841" ht="18" customHeight="1"/>
    <row r="842" ht="18" customHeight="1"/>
    <row r="843" ht="18" customHeight="1"/>
    <row r="844" ht="18" customHeight="1"/>
    <row r="845" ht="18" customHeight="1"/>
    <row r="846" ht="18" customHeight="1"/>
    <row r="847" ht="18" customHeight="1"/>
    <row r="848" ht="18" customHeight="1"/>
    <row r="849" ht="18" customHeight="1"/>
    <row r="850" ht="18" customHeight="1"/>
    <row r="851" ht="18" customHeight="1"/>
    <row r="852" ht="18" customHeight="1"/>
    <row r="853" ht="18" customHeight="1"/>
    <row r="854" ht="18" customHeight="1"/>
    <row r="855" ht="18" customHeight="1"/>
    <row r="856" ht="18" customHeight="1"/>
    <row r="857" ht="18" customHeight="1"/>
    <row r="858" ht="18" customHeight="1"/>
    <row r="859" ht="18" customHeight="1"/>
    <row r="860" ht="18" customHeight="1"/>
    <row r="861" ht="18" customHeight="1"/>
    <row r="862" ht="18" customHeight="1"/>
    <row r="863" ht="18" customHeight="1"/>
    <row r="864" ht="18" customHeight="1"/>
    <row r="865" ht="18" customHeight="1"/>
    <row r="866" ht="18" customHeight="1"/>
    <row r="867" ht="18" customHeight="1"/>
    <row r="868" ht="18" customHeight="1"/>
    <row r="869" ht="18" customHeight="1"/>
    <row r="870" ht="18" customHeight="1"/>
    <row r="871" ht="18" customHeight="1"/>
    <row r="872" ht="18" customHeight="1"/>
    <row r="873" ht="18" customHeight="1"/>
    <row r="874" ht="18" customHeight="1"/>
    <row r="875" ht="18" customHeight="1"/>
    <row r="876" ht="18" customHeight="1"/>
    <row r="877" ht="18" customHeight="1"/>
    <row r="878" ht="18" customHeight="1"/>
    <row r="879" ht="18" customHeight="1"/>
    <row r="880" ht="18" customHeight="1"/>
    <row r="881" ht="18" customHeight="1"/>
    <row r="882" ht="18" customHeight="1"/>
    <row r="883" ht="18" customHeight="1"/>
    <row r="884" ht="18" customHeight="1"/>
    <row r="885" ht="18" customHeight="1"/>
    <row r="886" ht="18" customHeight="1"/>
    <row r="887" ht="18" customHeight="1"/>
    <row r="888" ht="18" customHeight="1"/>
    <row r="889" ht="18" customHeight="1"/>
    <row r="890" ht="18" customHeight="1"/>
    <row r="891" ht="18" customHeight="1"/>
    <row r="892" ht="18" customHeight="1"/>
    <row r="893" ht="18" customHeight="1"/>
    <row r="894" ht="18" customHeight="1"/>
    <row r="895" ht="18" customHeight="1"/>
    <row r="896" ht="18" customHeight="1"/>
    <row r="897" ht="18" customHeight="1"/>
    <row r="898" ht="18" customHeight="1"/>
    <row r="899" ht="18" customHeight="1"/>
    <row r="900" ht="18" customHeight="1"/>
    <row r="901" ht="18" customHeight="1"/>
    <row r="902" ht="18" customHeight="1"/>
    <row r="903" ht="18" customHeight="1"/>
    <row r="904" ht="18" customHeight="1"/>
    <row r="905" ht="18" customHeight="1"/>
    <row r="906" ht="18" customHeight="1"/>
    <row r="907" ht="18" customHeight="1"/>
    <row r="908" ht="18" customHeight="1"/>
    <row r="909" ht="18" customHeight="1"/>
    <row r="910" ht="18" customHeight="1"/>
    <row r="911" ht="18" customHeight="1"/>
    <row r="912" ht="18" customHeight="1"/>
    <row r="913" ht="18" customHeight="1"/>
    <row r="914" ht="18" customHeight="1"/>
    <row r="915" ht="18" customHeight="1"/>
    <row r="916" ht="18" customHeight="1"/>
    <row r="917" ht="18" customHeight="1"/>
    <row r="918" ht="18" customHeight="1"/>
    <row r="919" ht="18" customHeight="1"/>
    <row r="920" ht="18" customHeight="1"/>
    <row r="921" ht="18" customHeight="1"/>
    <row r="922" ht="18" customHeight="1"/>
    <row r="923" ht="18" customHeight="1"/>
    <row r="924" ht="18" customHeight="1"/>
    <row r="925" ht="18" customHeight="1"/>
    <row r="926" ht="18" customHeight="1"/>
    <row r="927" ht="18" customHeight="1"/>
    <row r="928" ht="18" customHeight="1"/>
    <row r="929" ht="18" customHeight="1"/>
    <row r="930" ht="18" customHeight="1"/>
    <row r="931" ht="18" customHeight="1"/>
    <row r="932" ht="18" customHeight="1"/>
    <row r="933" ht="18" customHeight="1"/>
    <row r="934" ht="18" customHeight="1"/>
    <row r="935" ht="18" customHeight="1"/>
    <row r="936" ht="18" customHeight="1"/>
    <row r="937" ht="18" customHeight="1"/>
    <row r="938" ht="18" customHeight="1"/>
    <row r="939" ht="18" customHeight="1"/>
    <row r="940" ht="18" customHeight="1"/>
    <row r="941" ht="18" customHeight="1"/>
    <row r="942" ht="18" customHeight="1"/>
    <row r="943" ht="18" customHeight="1"/>
    <row r="944" ht="18" customHeight="1"/>
    <row r="945" ht="18" customHeight="1"/>
    <row r="946" ht="18" customHeight="1"/>
    <row r="947" ht="18" customHeight="1"/>
    <row r="948" ht="18" customHeight="1"/>
    <row r="949" ht="18" customHeight="1"/>
    <row r="950" ht="18" customHeight="1"/>
    <row r="951" ht="18" customHeight="1"/>
    <row r="952" ht="18" customHeight="1"/>
    <row r="953" ht="18" customHeight="1"/>
    <row r="954" ht="18" customHeight="1"/>
    <row r="955" ht="18" customHeight="1"/>
    <row r="956" ht="18" customHeight="1"/>
    <row r="957" ht="18" customHeight="1"/>
    <row r="958" ht="18" customHeight="1"/>
    <row r="959" ht="18" customHeight="1"/>
    <row r="960" ht="18" customHeight="1"/>
    <row r="961" ht="18" customHeight="1"/>
    <row r="962" ht="18" customHeight="1"/>
    <row r="963" ht="18" customHeight="1"/>
    <row r="964" ht="18" customHeight="1"/>
    <row r="965" ht="18" customHeight="1"/>
    <row r="966" ht="18" customHeight="1"/>
    <row r="967" ht="18" customHeight="1"/>
    <row r="968" ht="18" customHeight="1"/>
    <row r="969" ht="18" customHeight="1"/>
    <row r="970" ht="18" customHeight="1"/>
    <row r="971" ht="18" customHeight="1"/>
    <row r="972" ht="18" customHeight="1"/>
    <row r="973" ht="18" customHeight="1"/>
    <row r="974" ht="18" customHeight="1"/>
    <row r="975" ht="18" customHeight="1"/>
    <row r="976" ht="18" customHeight="1"/>
    <row r="977" ht="18" customHeight="1"/>
    <row r="978" ht="18" customHeight="1"/>
    <row r="979" ht="18" customHeight="1"/>
    <row r="980" ht="18" customHeight="1"/>
    <row r="981" ht="18" customHeight="1"/>
    <row r="982" ht="18" customHeight="1"/>
    <row r="983" ht="18" customHeight="1"/>
    <row r="984" ht="18" customHeight="1"/>
    <row r="985" ht="18" customHeight="1"/>
    <row r="986" ht="18" customHeight="1"/>
    <row r="987" ht="18" customHeight="1"/>
    <row r="988" ht="18" customHeight="1"/>
    <row r="989" ht="18" customHeight="1"/>
    <row r="990" ht="18" customHeight="1"/>
    <row r="991" ht="18" customHeight="1"/>
    <row r="992" ht="18" customHeight="1"/>
    <row r="993" ht="18" customHeight="1"/>
    <row r="994" ht="18" customHeight="1"/>
    <row r="995" ht="18" customHeight="1"/>
    <row r="996" ht="18" customHeight="1"/>
    <row r="997" ht="18" customHeight="1"/>
    <row r="998" ht="18" customHeight="1"/>
    <row r="999" ht="18" customHeight="1"/>
    <row r="1000" ht="18" customHeight="1"/>
  </sheetData>
  <mergeCells count="4">
    <mergeCell ref="B2:I2"/>
    <mergeCell ref="C3:D3"/>
    <mergeCell ref="C4:D4"/>
    <mergeCell ref="B30:D30"/>
  </mergeCells>
  <pageMargins left="0.7" right="0.7" top="0.75" bottom="0.75" header="0" footer="0"/>
  <ignoredErrors>
    <ignoredError numberStoredAsText="1" sqref="A1:Z1000"/>
  </ignoredErrors>
</worksheet>
</file>

<file path=xl/worksheets/sheet9.xml><?xml version="1.0" encoding="utf-8"?>
<worksheet xmlns="http://schemas.openxmlformats.org/spreadsheetml/2006/main" xmlns:r="http://schemas.openxmlformats.org/officeDocument/2006/relationships">
  <dimension ref="A1:AI1000"/>
  <sheetViews>
    <sheetView workbookViewId="0" rightToLeft="0"/>
  </sheetViews>
  <cols>
    <col min="1" max="1" customWidth="1" width="8.63"/>
    <col min="2" max="2" customWidth="1" width="13.25"/>
    <col min="3" max="3" customWidth="1" width="12.13"/>
    <col min="4" max="4" customWidth="1" width="12"/>
    <col min="5" max="5" customWidth="1" width="8.63"/>
    <col min="6" max="6" customWidth="1" width="6.38"/>
    <col min="7" max="7" customWidth="1" width="14.63"/>
    <col min="8" max="8" customWidth="1" width="11"/>
    <col min="9" max="9" customWidth="1" width="12.88"/>
    <col min="10" max="10" customWidth="1" width="8.63"/>
    <col min="11" max="11" customWidth="1" width="12"/>
    <col min="12" max="12" customWidth="1" width="11.38"/>
    <col min="13" max="13" customWidth="1" width="13.63"/>
    <col min="14" max="14" customWidth="1" width="8.63"/>
    <col min="15" max="15" customWidth="1" width="11.88"/>
    <col min="16" max="16" customWidth="1" width="10.75"/>
    <col min="17" max="17" customWidth="1" width="13.38"/>
    <col min="18" max="18" customWidth="1" width="4.63"/>
    <col min="19" max="19" customWidth="1" width="16.38"/>
    <col min="20" max="20" customWidth="1" width="8.63"/>
    <col min="21" max="21" customWidth="1" width="8.63"/>
    <col min="22" max="22" customWidth="1" width="16.88"/>
    <col min="23" max="23" customWidth="1" width="22.75"/>
    <col min="24" max="24" customWidth="1" width="20.75"/>
    <col min="25" max="25" customWidth="1" width="19.25"/>
    <col min="26" max="26" customWidth="1" width="8.63"/>
    <col min="27" max="27" customWidth="1" width="8.63"/>
    <col min="28" max="28" customWidth="1" width="8.63"/>
    <col min="29" max="29" customWidth="1" width="8.63"/>
    <col min="30" max="30" customWidth="1" width="8.63"/>
    <col min="31" max="31" customWidth="1" width="8.63"/>
    <col min="32" max="32" customWidth="1" width="8.63"/>
    <col min="33" max="33" customWidth="1" width="8.63"/>
    <col min="34" max="34" customWidth="1" width="8.63"/>
    <col min="35" max="35" customWidth="1" width="8.63"/>
  </cols>
  <sheetData>
    <row r="1" ht="12.75" customHeight="1">
      <c r="A1" t="str">
        <v xml:space="preserve">Farm </v>
      </c>
      <c r="C1" t="str">
        <v>Double B</v>
      </c>
      <c r="F1" t="str">
        <v>batch details</v>
      </c>
    </row>
    <row r="2" ht="12.75" customHeight="1">
      <c r="A2" t="str">
        <v>Batch</v>
      </c>
      <c r="C2">
        <v>120</v>
      </c>
    </row>
    <row r="3" ht="12.75" customHeight="1">
      <c r="B3" t="str">
        <v>Batch</v>
      </c>
      <c r="D3">
        <v>114</v>
      </c>
      <c r="V3" t="str">
        <v>bird  totals</v>
      </c>
    </row>
    <row r="4" ht="12.75" customHeight="1">
      <c r="V4" t="str">
        <v xml:space="preserve">shed </v>
      </c>
      <c r="W4" t="str">
        <v>birds place</v>
      </c>
      <c r="X4" t="str">
        <v>birds catched</v>
      </c>
      <c r="Y4" t="str">
        <v>actual morts</v>
      </c>
    </row>
    <row r="5" ht="12.75" customHeight="1">
      <c r="B5" t="str">
        <v>STARTER</v>
      </c>
      <c r="G5" t="str">
        <v>GROWER</v>
      </c>
      <c r="K5" t="str">
        <v>FINISHER</v>
      </c>
      <c r="O5" t="str">
        <v>WITHDRAWL</v>
      </c>
      <c r="V5">
        <v>1</v>
      </c>
      <c r="W5">
        <v>39600</v>
      </c>
      <c r="X5">
        <v>39352</v>
      </c>
      <c r="Y5">
        <v>284</v>
      </c>
    </row>
    <row r="6" ht="12.75" customHeight="1">
      <c r="B6" t="str">
        <v>Date</v>
      </c>
      <c r="C6" t="str">
        <v>Docket  #</v>
      </c>
      <c r="D6" t="str">
        <v>Tonnes</v>
      </c>
      <c r="G6" t="str">
        <v>Date</v>
      </c>
      <c r="H6" t="str">
        <v>Docket  #</v>
      </c>
      <c r="I6" t="str">
        <v>Tonnes</v>
      </c>
      <c r="K6" t="str">
        <v>Date</v>
      </c>
      <c r="L6" t="str">
        <v>Docket  #</v>
      </c>
      <c r="M6" t="str">
        <v>Tonnes</v>
      </c>
      <c r="O6" t="str">
        <v>Date</v>
      </c>
      <c r="P6" t="str">
        <v>Docket  #</v>
      </c>
      <c r="Q6" t="str">
        <v>Tonnes</v>
      </c>
      <c r="S6" t="str">
        <v>FEED   LEFT</v>
      </c>
      <c r="V6">
        <v>2</v>
      </c>
      <c r="W6">
        <v>39400</v>
      </c>
      <c r="X6">
        <v>38360</v>
      </c>
      <c r="Y6">
        <v>1040</v>
      </c>
    </row>
    <row r="7" ht="12.75" customHeight="1">
      <c r="B7" s="7">
        <v>46097</v>
      </c>
      <c r="C7">
        <v>53740</v>
      </c>
      <c r="D7">
        <v>41980</v>
      </c>
      <c r="G7" s="7">
        <v>46107</v>
      </c>
      <c r="H7">
        <v>54320</v>
      </c>
      <c r="I7">
        <v>43600</v>
      </c>
      <c r="S7" t="str">
        <v>LAST  BATCH</v>
      </c>
      <c r="V7">
        <v>3</v>
      </c>
      <c r="W7">
        <v>40000</v>
      </c>
      <c r="X7">
        <v>41088</v>
      </c>
      <c r="Y7">
        <v>-1088</v>
      </c>
    </row>
    <row r="8" ht="12.75" customHeight="1">
      <c r="B8" s="7">
        <v>46096</v>
      </c>
      <c r="C8">
        <v>53739</v>
      </c>
      <c r="D8">
        <v>44000</v>
      </c>
      <c r="G8" s="7">
        <v>46107</v>
      </c>
      <c r="H8">
        <v>54319</v>
      </c>
      <c r="I8">
        <v>43640</v>
      </c>
      <c r="S8">
        <v>168000</v>
      </c>
      <c r="V8">
        <v>4</v>
      </c>
      <c r="W8">
        <v>40000</v>
      </c>
      <c r="X8">
        <v>38784</v>
      </c>
      <c r="Y8">
        <v>1216</v>
      </c>
    </row>
    <row r="9" ht="12.75" customHeight="1">
      <c r="B9" s="7">
        <v>46096</v>
      </c>
      <c r="C9">
        <v>53737</v>
      </c>
      <c r="D9">
        <v>43920</v>
      </c>
      <c r="G9" s="7">
        <v>30</v>
      </c>
      <c r="H9">
        <v>55026</v>
      </c>
      <c r="I9">
        <v>43640</v>
      </c>
      <c r="V9">
        <v>5</v>
      </c>
      <c r="W9">
        <v>40400</v>
      </c>
      <c r="X9">
        <v>39680</v>
      </c>
      <c r="Y9">
        <v>720</v>
      </c>
    </row>
    <row r="10" ht="12.75" customHeight="1">
      <c r="B10" s="7">
        <v>46096</v>
      </c>
      <c r="C10">
        <v>53738</v>
      </c>
      <c r="D10">
        <v>43860</v>
      </c>
      <c r="G10" s="7">
        <v>46111</v>
      </c>
      <c r="H10">
        <v>550258</v>
      </c>
      <c r="I10">
        <v>43360</v>
      </c>
      <c r="S10" t="str">
        <v>TOTAL FEED</v>
      </c>
      <c r="V10">
        <v>6</v>
      </c>
      <c r="W10">
        <v>40300</v>
      </c>
      <c r="X10">
        <v>38230</v>
      </c>
      <c r="Y10">
        <v>1980</v>
      </c>
    </row>
    <row r="11" ht="12.75" customHeight="1">
      <c r="G11" s="7">
        <v>46114</v>
      </c>
      <c r="H11">
        <v>55103</v>
      </c>
      <c r="I11">
        <v>43560</v>
      </c>
      <c r="S11" t="str">
        <v>PURCHASED</v>
      </c>
      <c r="V11">
        <v>7</v>
      </c>
      <c r="W11">
        <v>48400</v>
      </c>
      <c r="X11">
        <v>48400</v>
      </c>
      <c r="Y11">
        <v>1904</v>
      </c>
    </row>
    <row r="12" ht="12.75" customHeight="1">
      <c r="G12" s="7">
        <v>46114</v>
      </c>
      <c r="H12">
        <v>55104</v>
      </c>
      <c r="I12">
        <v>43740</v>
      </c>
      <c r="S12" s="2">
        <f>+D37+I37+M37+Q37</f>
        <v>435300</v>
      </c>
      <c r="V12">
        <v>8</v>
      </c>
      <c r="W12">
        <v>47786</v>
      </c>
      <c r="X12">
        <v>47648</v>
      </c>
      <c r="Y12">
        <v>138</v>
      </c>
    </row>
    <row r="13" ht="12.75" customHeight="1">
      <c r="V13">
        <v>9</v>
      </c>
      <c r="W13">
        <v>48100</v>
      </c>
      <c r="X13">
        <v>46120</v>
      </c>
      <c r="Y13">
        <v>1980</v>
      </c>
    </row>
    <row r="14" ht="12.75" customHeight="1">
      <c r="S14" t="str">
        <v>FEED LEFT</v>
      </c>
      <c r="V14">
        <v>10</v>
      </c>
      <c r="W14">
        <v>48100</v>
      </c>
      <c r="X14">
        <v>47152</v>
      </c>
      <c r="Y14">
        <v>948</v>
      </c>
    </row>
    <row r="15" ht="12.75" customHeight="1">
      <c r="S15" t="str">
        <v>THIS  BATCH</v>
      </c>
      <c r="V15">
        <v>11</v>
      </c>
      <c r="W15">
        <v>48100</v>
      </c>
      <c r="X15">
        <v>43456</v>
      </c>
      <c r="Y15">
        <v>4644</v>
      </c>
    </row>
    <row r="16" ht="12.75" customHeight="1">
      <c r="V16">
        <v>12</v>
      </c>
      <c r="W16">
        <v>49400</v>
      </c>
      <c r="X16">
        <v>49064</v>
      </c>
      <c r="Y16">
        <v>336</v>
      </c>
    </row>
    <row r="17" ht="12.75" customHeight="1">
      <c r="V17" t="str">
        <v>total</v>
      </c>
      <c r="W17" t="str">
        <v xml:space="preserve">end of batch </v>
      </c>
      <c r="X17">
        <f>SUM(X5:X16)</f>
        <v>517334</v>
      </c>
      <c r="Y17">
        <f>SUM(Y5:Y16)</f>
        <v>14102</v>
      </c>
    </row>
    <row r="18" ht="12.75" customHeight="1">
      <c r="S18" t="str">
        <v>FEED  USED</v>
      </c>
      <c r="V18" t="str">
        <v>feed totals</v>
      </c>
    </row>
    <row r="19" ht="12.75" customHeight="1">
      <c r="S19" s="2">
        <f>+S8+S12-S16</f>
        <v>603300</v>
      </c>
      <c r="V19" t="str">
        <v>feed on hand last batch 118</v>
      </c>
      <c r="X19">
        <v>168000</v>
      </c>
    </row>
    <row r="20" ht="12.75" customHeight="1">
      <c r="V20" t="str">
        <v>feed delivered this batch</v>
      </c>
      <c r="X20" s="8">
        <v>2142600</v>
      </c>
    </row>
    <row r="21" ht="12.75" customHeight="1">
      <c r="V21" t="str">
        <v>feed on hand this batch</v>
      </c>
      <c r="X21">
        <v>168000</v>
      </c>
    </row>
    <row r="22" ht="12.75" customHeight="1">
      <c r="V22" t="str">
        <v>total feed use batch 119</v>
      </c>
      <c r="X22" s="8">
        <f>X19+X20-X21</f>
        <v>2142600</v>
      </c>
    </row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>
      <c r="D37" s="2">
        <f>+(D7+D8+D9+D10+D11+D12+D13+D14+D15+D16+D17+D18+D19+D20+D21+D22+D23+D24+D25+D26+D27+D28+D29+D30+D36)</f>
        <v>173760</v>
      </c>
      <c r="I37" s="2">
        <f>+(I7+I8+I9+I10+I11+I12+I13+I14+I15+I16+I17+I18+I20+I19+I21+I22+I23+I24+I25+I26+I27+I29+I28+I30+I36)</f>
        <v>261540</v>
      </c>
      <c r="M37" s="2">
        <v>0</v>
      </c>
      <c r="Q37" s="2">
        <f>SUM(Q7:Q36)</f>
        <v>0</v>
      </c>
    </row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17">
    <mergeCell ref="A1:B1"/>
    <mergeCell ref="F1:U1"/>
    <mergeCell ref="A2:B2"/>
    <mergeCell ref="C2:E2"/>
    <mergeCell ref="F2:R2"/>
    <mergeCell ref="D3:G3"/>
    <mergeCell ref="V3:Y3"/>
    <mergeCell ref="V20:W20"/>
    <mergeCell ref="V21:W21"/>
    <mergeCell ref="V22:W22"/>
    <mergeCell ref="B3:C3"/>
    <mergeCell ref="B5:D5"/>
    <mergeCell ref="G5:I5"/>
    <mergeCell ref="K5:M5"/>
    <mergeCell ref="O5:Q5"/>
    <mergeCell ref="V18:W18"/>
    <mergeCell ref="V19:W19"/>
  </mergeCells>
  <pageMargins left="0.7" right="0.7" top="0.75" bottom="0.75" header="0" footer="0"/>
  <ignoredErrors>
    <ignoredError numberStoredAsText="1" sqref="A1:AI1000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Consumption Guide</vt:lpstr>
      <vt:lpstr> SHED 1 &amp; 2</vt:lpstr>
      <vt:lpstr>SHED  3 &amp; 4 </vt:lpstr>
      <vt:lpstr>SHED  5 &amp; 6</vt:lpstr>
      <vt:lpstr>SHED 7 &amp; 8</vt:lpstr>
      <vt:lpstr>SHED 9 &amp; 10</vt:lpstr>
      <vt:lpstr>SHED 11 &amp; 12</vt:lpstr>
      <vt:lpstr>WEEKLY STOCK TAKE</vt:lpstr>
      <vt:lpstr>end of batch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2006-03-29T03:34:06Z</dcterms:created>
  <dc:creator>Client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0x0101008A08CF8B2EF41B4194ED2338DD54E992</vt:lpwstr>
  </property>
  <property fmtid="{D5CDD505-2E9C-101B-9397-08002B2CF9AE}" pid="3" name="MediaServiceImageTags">
    <vt:lpwstr/>
  </property>
</Properties>
</file>